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65524" windowWidth="5976" windowHeight="5436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externalReferences>
    <externalReference r:id="rId7"/>
  </externalReferences>
  <definedNames>
    <definedName name="_xlnm.Print_Area" localSheetId="1">'Balance Sheet'!$A$1:$M$69</definedName>
    <definedName name="_xlnm.Print_Area" localSheetId="3">'Cash Flow'!$A$1:$K$58</definedName>
    <definedName name="_xlnm.Print_Area" localSheetId="2">'Equity'!$A$1:$J$55</definedName>
    <definedName name="_xlnm.Print_Area" localSheetId="0">'Income Statement'!$A$1:$O$49</definedName>
  </definedNames>
  <calcPr fullCalcOnLoad="1"/>
</workbook>
</file>

<file path=xl/sharedStrings.xml><?xml version="1.0" encoding="utf-8"?>
<sst xmlns="http://schemas.openxmlformats.org/spreadsheetml/2006/main" count="186" uniqueCount="147">
  <si>
    <t>SHANGRI-LA HOTELS (MALAYSIA) BERHAD</t>
  </si>
  <si>
    <t>(10889-U)</t>
  </si>
  <si>
    <t>(Incorporated in Malaysia)</t>
  </si>
  <si>
    <t>RM'000</t>
  </si>
  <si>
    <t>Inventories</t>
  </si>
  <si>
    <t>Reserves</t>
  </si>
  <si>
    <t>Property, plant and equipment</t>
  </si>
  <si>
    <t>Investment properties</t>
  </si>
  <si>
    <t>Cash and cash equivalents</t>
  </si>
  <si>
    <t>Revenue</t>
  </si>
  <si>
    <t>Share</t>
  </si>
  <si>
    <t xml:space="preserve">Retained 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</si>
  <si>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</si>
  <si>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</si>
  <si>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</si>
  <si>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</si>
  <si>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</si>
  <si>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</si>
  <si>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</si>
  <si>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</si>
  <si>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Interest expense</t>
  </si>
  <si>
    <t>Interest income</t>
  </si>
  <si>
    <t>The Board of Directors of Shangri-La Hotels (Malaysia) Berhad wishes to announce the following :-</t>
  </si>
  <si>
    <t>3 months ended</t>
  </si>
  <si>
    <t>(sen)</t>
  </si>
  <si>
    <t xml:space="preserve">Diluted Earnings per Ordinary Share </t>
  </si>
  <si>
    <t>NA</t>
  </si>
  <si>
    <t>not applicable</t>
  </si>
  <si>
    <t>NA   -</t>
  </si>
  <si>
    <t>Current liabilities</t>
  </si>
  <si>
    <t>Current assets</t>
  </si>
  <si>
    <t>premium</t>
  </si>
  <si>
    <t>capital</t>
  </si>
  <si>
    <t>Retirement benefits paid</t>
  </si>
  <si>
    <t>Cash generated from operations</t>
  </si>
  <si>
    <t>Adjustments for non-cash flow:-</t>
  </si>
  <si>
    <t>Non-operating items</t>
  </si>
  <si>
    <t>As at</t>
  </si>
  <si>
    <t>Tax recoverable</t>
  </si>
  <si>
    <t>Loans to Associates</t>
  </si>
  <si>
    <t>Net cash inflow from operating activities</t>
  </si>
  <si>
    <t xml:space="preserve"> </t>
  </si>
  <si>
    <t>Interest income received</t>
  </si>
  <si>
    <t>Attributable to:</t>
  </si>
  <si>
    <t>Non-current assets</t>
  </si>
  <si>
    <t>ASSETS</t>
  </si>
  <si>
    <t>EQUITY</t>
  </si>
  <si>
    <t>LIABILITIES</t>
  </si>
  <si>
    <t>Total liabilities</t>
  </si>
  <si>
    <t>Total equity and liabilities</t>
  </si>
  <si>
    <t>Total assets</t>
  </si>
  <si>
    <t>Total equity</t>
  </si>
  <si>
    <t>Share capital</t>
  </si>
  <si>
    <t>Retirement benefits</t>
  </si>
  <si>
    <t>Deferred tax liabilities</t>
  </si>
  <si>
    <t>Net Assets per Ordinary Share (RM)</t>
  </si>
  <si>
    <t xml:space="preserve">Purchase of property, plant and equipment </t>
  </si>
  <si>
    <t>Minority</t>
  </si>
  <si>
    <t>Equity</t>
  </si>
  <si>
    <t>Shareholders of the Company</t>
  </si>
  <si>
    <t>Attributable to Shareholders of the Company</t>
  </si>
  <si>
    <t>interests</t>
  </si>
  <si>
    <t>Minority interests</t>
  </si>
  <si>
    <t>Property development expenditure</t>
  </si>
  <si>
    <t>Interest in associates</t>
  </si>
  <si>
    <t>Long-term borrowings</t>
  </si>
  <si>
    <t>All figures in RM'000</t>
  </si>
  <si>
    <t xml:space="preserve">       RM'000</t>
  </si>
  <si>
    <t xml:space="preserve">     RM'000</t>
  </si>
  <si>
    <t xml:space="preserve">        RM'000</t>
  </si>
  <si>
    <t>Short-term borrowings</t>
  </si>
  <si>
    <t>Operating profit before exceptional item</t>
  </si>
  <si>
    <t>Exceptional item</t>
  </si>
  <si>
    <t>Operating profit after exceptional item</t>
  </si>
  <si>
    <t>Net cash outflow from investing activities</t>
  </si>
  <si>
    <t>Profit before tax</t>
  </si>
  <si>
    <t>Tax expense</t>
  </si>
  <si>
    <t>Trade and other receivables, prepayments and deposits</t>
  </si>
  <si>
    <t>Capital and reserves</t>
  </si>
  <si>
    <t>Total equity attributable to shareholders</t>
  </si>
  <si>
    <t xml:space="preserve">  of the Company</t>
  </si>
  <si>
    <t>Trade and other payables and accruals</t>
  </si>
  <si>
    <t>Current tax liabilities</t>
  </si>
  <si>
    <t xml:space="preserve">Total equity </t>
  </si>
  <si>
    <t>attributable to</t>
  </si>
  <si>
    <t>shareholders</t>
  </si>
  <si>
    <t>of the Company</t>
  </si>
  <si>
    <t>Interest expense paid</t>
  </si>
  <si>
    <t>Payment of dividends to shareholders of the Company</t>
  </si>
  <si>
    <t xml:space="preserve">Payment of dividends to minority shareholder of a subsidiary </t>
  </si>
  <si>
    <t>Prepaid lease payments</t>
  </si>
  <si>
    <t>Balance at 1 January 2007</t>
  </si>
  <si>
    <t>#</t>
  </si>
  <si>
    <t>Expenditure on property development</t>
  </si>
  <si>
    <t xml:space="preserve">The comparative balance sheet at 31.12.2006 has been restated to take into account the retrospective </t>
  </si>
  <si>
    <t xml:space="preserve">reclassification of the Group's leasehold lands from property, plant and equipment to prepaid lease payments </t>
  </si>
  <si>
    <t>in accordance with the requirements of FRS 117, adopted by the Group with effect from 1.1.2007. Please</t>
  </si>
  <si>
    <t>refer to Note A1.1 for details.</t>
  </si>
  <si>
    <t>Share of results of an associated company</t>
  </si>
  <si>
    <t>Distributable</t>
  </si>
  <si>
    <t>Repayment of loans by an associate</t>
  </si>
  <si>
    <t>Dividends paid</t>
  </si>
  <si>
    <t>- Final dividend for the financial year ended</t>
  </si>
  <si>
    <t xml:space="preserve">  31.12.2006 paid on 25.6.2007</t>
  </si>
  <si>
    <t>Non-current liabilities</t>
  </si>
  <si>
    <t>Dividend payable</t>
  </si>
  <si>
    <t>(Repayment)/Drawdown of bank borrowings</t>
  </si>
  <si>
    <t xml:space="preserve">  31.12.2006 paid on 17.11.2006</t>
  </si>
  <si>
    <t>- Interim dividend for the financial year ended</t>
  </si>
  <si>
    <t>Cash &amp; cash equivalents in the consolidated balance sheet</t>
  </si>
  <si>
    <t>Dividend to minority shareholder of a subsidiary</t>
  </si>
  <si>
    <t xml:space="preserve">  31.12.2007 paid on 23.11.2007</t>
  </si>
  <si>
    <t>Deferred tax assets</t>
  </si>
  <si>
    <t>Income taxes paid</t>
  </si>
  <si>
    <t>Cash &amp; cash equivalents at beginning of the year</t>
  </si>
  <si>
    <t xml:space="preserve">ANNOUNCEMENT OF UNAUDITED CONSOLIDATED RESULTS </t>
  </si>
  <si>
    <t>(The unaudited Condensed Consolidated Income Statement should be read in conjunction with the Annual Financial</t>
  </si>
  <si>
    <t xml:space="preserve"> Statements for the year ended 31 December 2007)</t>
  </si>
  <si>
    <t xml:space="preserve">(The unaudited Condensed Consolidated Balance Sheet should be read in conjunction with the Annual Financial </t>
  </si>
  <si>
    <t>Net profit for the period</t>
  </si>
  <si>
    <t>Balance at 1 January 2008</t>
  </si>
  <si>
    <t>UNAUDITED CONDENSED CONSOLIDATED CASH FLOW STATEMENT</t>
  </si>
  <si>
    <t>(The unaudited Condensed Consolidated Cash Flow Statement should be read in conjunction with the Annual</t>
  </si>
  <si>
    <t xml:space="preserve"> Financial Statements for the year ended 31 December 2007)</t>
  </si>
  <si>
    <t xml:space="preserve">     31.12.2007 </t>
  </si>
  <si>
    <t>Net (decrease)/increase in cash &amp; cash equivalents</t>
  </si>
  <si>
    <t>UNAUDITED CONDENSED CONSOLIDATED INCOME STATEMENT</t>
  </si>
  <si>
    <t>UNAUDITED CONDENSED CONSOLIDATED BALANCE SHEET</t>
  </si>
  <si>
    <t>UNAUDITED CONDENSED CONSOLIDATED STATEMENT OF CHANGES IN EQUITY</t>
  </si>
  <si>
    <t xml:space="preserve">earnings </t>
  </si>
  <si>
    <t>Cash &amp; cash equivalents at end of financial period</t>
  </si>
  <si>
    <t>Cash and cash equivalents at end of financial period</t>
  </si>
  <si>
    <t>Bank overdraft at end of financial period</t>
  </si>
  <si>
    <t>(The unaudited Condensed Consolidated Statement of Changes in Equity should be read in conjunction with the Annual</t>
  </si>
  <si>
    <t xml:space="preserve">      Non-distributable</t>
  </si>
  <si>
    <t xml:space="preserve">   Attributable to Shareholders of the Company</t>
  </si>
  <si>
    <t>FOR THE SECOND QUARTER AND HALF YEAR ENDED 30 JUNE 2008</t>
  </si>
  <si>
    <t>6 months ended</t>
  </si>
  <si>
    <t>30.6.2008</t>
  </si>
  <si>
    <t>30.6.2007</t>
  </si>
  <si>
    <t>For the 6 months ended 30 June 2008</t>
  </si>
  <si>
    <t>Balance at 30 June 2007</t>
  </si>
  <si>
    <t>Balance at 30 June 2008</t>
  </si>
  <si>
    <t>(Loss) / Profit for the period</t>
  </si>
  <si>
    <t>Basic (Loss) / Earnings per Ordinary Share</t>
  </si>
  <si>
    <t xml:space="preserve">  31.12.2007 paid on 26.6.2008</t>
  </si>
  <si>
    <t>Net cash outflow from financing activities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</si>
</sst>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[Red]\(#,##0.0\)"/>
    <numFmt numFmtId="179" formatCode="_(* #,##0.0_);_(* \(#,##0.0\);_(* &quot;-&quot;??_);_(@_)"/>
    <numFmt numFmtId="180" formatCode="_(* #,##0_);_(* \(#,##0\);_(* &quot;-&quot;??_);_(@_)"/>
    <numFmt numFmtId="181" formatCode="0.00;[Red]0.00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</numFmts>
  <fonts count="19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 vertical="center"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8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6" fillId="0" borderId="2" xfId="0" applyNumberFormat="1" applyFont="1" applyFill="1" applyBorder="1" applyAlignment="1">
      <alignment horizontal="centerContinuous"/>
    </xf>
    <xf numFmtId="1" fontId="6" fillId="0" borderId="2" xfId="0" applyNumberFormat="1" applyFont="1" applyBorder="1" applyAlignment="1">
      <alignment horizontal="centerContinuous"/>
    </xf>
    <xf numFmtId="1" fontId="6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" fontId="1" fillId="0" borderId="2" xfId="15" applyNumberFormat="1" applyFont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41" fontId="0" fillId="0" borderId="6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3" xfId="0" applyNumberFormat="1" applyFont="1" applyFill="1" applyBorder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6" fillId="0" borderId="3" xfId="0" applyNumberFormat="1" applyFont="1" applyFill="1" applyBorder="1" applyAlignment="1">
      <alignment horizontal="right"/>
    </xf>
    <xf numFmtId="41" fontId="6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0" fontId="6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" fontId="1" fillId="0" borderId="0" xfId="15" applyNumberFormat="1" applyFont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1" fontId="1" fillId="0" borderId="2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 horizontal="centerContinuous"/>
    </xf>
    <xf numFmtId="38" fontId="10" fillId="0" borderId="0" xfId="0" applyNumberFormat="1" applyFont="1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38" fontId="8" fillId="0" borderId="0" xfId="0" applyNumberFormat="1" applyFont="1" applyFill="1" applyBorder="1" applyAlignment="1">
      <alignment/>
    </xf>
    <xf numFmtId="38" fontId="8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8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7" fillId="0" borderId="1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1" fontId="0" fillId="0" borderId="8" xfId="0" applyNumberForma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1" fillId="0" borderId="15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/>
    </xf>
    <xf numFmtId="41" fontId="6" fillId="0" borderId="4" xfId="0" applyNumberFormat="1" applyFont="1" applyFill="1" applyBorder="1" applyAlignment="1">
      <alignment horizontal="right"/>
    </xf>
    <xf numFmtId="41" fontId="6" fillId="0" borderId="4" xfId="0" applyNumberFormat="1" applyFont="1" applyFill="1" applyBorder="1" applyAlignment="1">
      <alignment/>
    </xf>
    <xf numFmtId="41" fontId="6" fillId="0" borderId="4" xfId="15" applyNumberFormat="1" applyFont="1" applyFill="1" applyBorder="1" applyAlignment="1">
      <alignment horizontal="right"/>
    </xf>
    <xf numFmtId="41" fontId="8" fillId="0" borderId="0" xfId="15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left"/>
    </xf>
    <xf numFmtId="41" fontId="8" fillId="0" borderId="0" xfId="15" applyNumberFormat="1" applyFont="1" applyFill="1" applyBorder="1" applyAlignment="1">
      <alignment/>
    </xf>
    <xf numFmtId="41" fontId="8" fillId="0" borderId="1" xfId="15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43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14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Continuous"/>
    </xf>
    <xf numFmtId="41" fontId="0" fillId="0" borderId="8" xfId="0" applyNumberFormat="1" applyFont="1" applyFill="1" applyBorder="1" applyAlignment="1">
      <alignment/>
    </xf>
    <xf numFmtId="0" fontId="0" fillId="0" borderId="12" xfId="0" applyFill="1" applyBorder="1" applyAlignment="1" quotePrefix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41" fontId="0" fillId="0" borderId="12" xfId="0" applyNumberForma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3" xfId="0" applyFont="1" applyBorder="1" applyAlignment="1">
      <alignment/>
    </xf>
    <xf numFmtId="0" fontId="18" fillId="0" borderId="11" xfId="0" applyFont="1" applyFill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85725</xdr:rowOff>
    </xdr:from>
    <xdr:to>
      <xdr:col>4</xdr:col>
      <xdr:colOff>247650</xdr:colOff>
      <xdr:row>18</xdr:row>
      <xdr:rowOff>85725</xdr:rowOff>
    </xdr:to>
    <xdr:sp>
      <xdr:nvSpPr>
        <xdr:cNvPr id="1" name="Line 126"/>
        <xdr:cNvSpPr>
          <a:spLocks/>
        </xdr:cNvSpPr>
      </xdr:nvSpPr>
      <xdr:spPr>
        <a:xfrm flipH="1" flipV="1">
          <a:off x="2457450" y="3476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476250</xdr:colOff>
      <xdr:row>52</xdr:row>
      <xdr:rowOff>180975</xdr:rowOff>
    </xdr:from>
    <xdr:to>
      <xdr:col>16</xdr:col>
      <xdr:colOff>133350</xdr:colOff>
      <xdr:row>52</xdr:row>
      <xdr:rowOff>180975</xdr:rowOff>
    </xdr:to>
    <xdr:sp>
      <xdr:nvSpPr>
        <xdr:cNvPr id="2" name="Line 186"/>
        <xdr:cNvSpPr>
          <a:spLocks/>
        </xdr:cNvSpPr>
      </xdr:nvSpPr>
      <xdr:spPr>
        <a:xfrm flipV="1">
          <a:off x="11296650" y="83343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981075</xdr:colOff>
      <xdr:row>18</xdr:row>
      <xdr:rowOff>95250</xdr:rowOff>
    </xdr:from>
    <xdr:to>
      <xdr:col>7</xdr:col>
      <xdr:colOff>0</xdr:colOff>
      <xdr:row>18</xdr:row>
      <xdr:rowOff>104775</xdr:rowOff>
    </xdr:to>
    <xdr:sp>
      <xdr:nvSpPr>
        <xdr:cNvPr id="3" name="Line 188"/>
        <xdr:cNvSpPr>
          <a:spLocks/>
        </xdr:cNvSpPr>
      </xdr:nvSpPr>
      <xdr:spPr>
        <a:xfrm>
          <a:off x="4981575" y="348615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18</xdr:row>
      <xdr:rowOff>104775</xdr:rowOff>
    </xdr:from>
    <xdr:to>
      <xdr:col>6</xdr:col>
      <xdr:colOff>180975</xdr:colOff>
      <xdr:row>18</xdr:row>
      <xdr:rowOff>104775</xdr:rowOff>
    </xdr:to>
    <xdr:sp>
      <xdr:nvSpPr>
        <xdr:cNvPr id="4" name="Line 189"/>
        <xdr:cNvSpPr>
          <a:spLocks/>
        </xdr:cNvSpPr>
      </xdr:nvSpPr>
      <xdr:spPr>
        <a:xfrm flipH="1">
          <a:off x="4019550" y="3495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523875</xdr:colOff>
      <xdr:row>18</xdr:row>
      <xdr:rowOff>95250</xdr:rowOff>
    </xdr:from>
    <xdr:to>
      <xdr:col>5</xdr:col>
      <xdr:colOff>742950</xdr:colOff>
      <xdr:row>18</xdr:row>
      <xdr:rowOff>95250</xdr:rowOff>
    </xdr:to>
    <xdr:sp>
      <xdr:nvSpPr>
        <xdr:cNvPr id="5" name="Line 191"/>
        <xdr:cNvSpPr>
          <a:spLocks/>
        </xdr:cNvSpPr>
      </xdr:nvSpPr>
      <xdr:spPr>
        <a:xfrm>
          <a:off x="3762375" y="3486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CHAN\KLSE\Qtr%202-2008\FY08Q2%20BS%20CON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OD commentary"/>
      <sheetName val="BOD presentation"/>
      <sheetName val="balsheet"/>
      <sheetName val="bsconsol"/>
      <sheetName val="adj"/>
      <sheetName val="jnl"/>
      <sheetName val="Bsheet analysis"/>
      <sheetName val="NP14"/>
      <sheetName val="NP3,7,10,11"/>
    </sheetNames>
    <sheetDataSet>
      <sheetData sheetId="2">
        <row r="8">
          <cell r="F8">
            <v>654281</v>
          </cell>
        </row>
        <row r="9">
          <cell r="F9">
            <v>19697</v>
          </cell>
        </row>
        <row r="10">
          <cell r="F10">
            <v>12092</v>
          </cell>
        </row>
        <row r="12">
          <cell r="F12">
            <v>262500</v>
          </cell>
        </row>
        <row r="14">
          <cell r="F14">
            <v>11896</v>
          </cell>
        </row>
        <row r="15">
          <cell r="F15">
            <v>2948</v>
          </cell>
        </row>
        <row r="20">
          <cell r="F20">
            <v>12255</v>
          </cell>
        </row>
        <row r="21">
          <cell r="F21">
            <v>29990</v>
          </cell>
        </row>
        <row r="22">
          <cell r="F22">
            <v>7752</v>
          </cell>
        </row>
        <row r="23">
          <cell r="F23">
            <v>12603</v>
          </cell>
        </row>
        <row r="30">
          <cell r="F30">
            <v>440000</v>
          </cell>
        </row>
        <row r="31">
          <cell r="F31">
            <v>283595</v>
          </cell>
        </row>
        <row r="33">
          <cell r="F33">
            <v>57823</v>
          </cell>
        </row>
        <row r="40">
          <cell r="F40">
            <v>55800</v>
          </cell>
        </row>
        <row r="41">
          <cell r="F41">
            <v>11501</v>
          </cell>
        </row>
        <row r="42">
          <cell r="F42">
            <v>12917</v>
          </cell>
        </row>
        <row r="46">
          <cell r="F46">
            <v>57784</v>
          </cell>
        </row>
        <row r="47">
          <cell r="F47">
            <v>102377</v>
          </cell>
        </row>
        <row r="48">
          <cell r="F48">
            <v>4217</v>
          </cell>
        </row>
        <row r="49">
          <cell r="F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5"/>
  <sheetViews>
    <sheetView tabSelected="1" workbookViewId="0" topLeftCell="A1">
      <selection activeCell="B2" sqref="B2"/>
    </sheetView>
  </sheetViews>
  <sheetFormatPr defaultColWidth="9.140625" defaultRowHeight="15"/>
  <cols>
    <col min="1" max="1" width="2.8515625" style="33" customWidth="1"/>
    <col min="2" max="3" width="2.7109375" style="33" customWidth="1"/>
    <col min="4" max="4" width="6.7109375" style="33" customWidth="1"/>
    <col min="5" max="5" width="19.8515625" style="33" customWidth="1"/>
    <col min="6" max="6" width="6.7109375" style="33" customWidth="1"/>
    <col min="7" max="7" width="3.28125" style="33" customWidth="1"/>
    <col min="8" max="8" width="10.00390625" style="33" customWidth="1"/>
    <col min="9" max="9" width="2.421875" style="33" customWidth="1"/>
    <col min="10" max="10" width="12.8515625" style="33" customWidth="1"/>
    <col min="11" max="11" width="4.140625" style="33" customWidth="1"/>
    <col min="12" max="12" width="10.00390625" style="33" customWidth="1"/>
    <col min="13" max="13" width="2.140625" style="33" customWidth="1"/>
    <col min="14" max="14" width="12.421875" style="33" customWidth="1"/>
    <col min="15" max="15" width="2.7109375" style="33" customWidth="1"/>
    <col min="16" max="16" width="9.140625" style="33" customWidth="1"/>
    <col min="17" max="17" width="9.140625" style="101" customWidth="1"/>
    <col min="18" max="16384" width="9.140625" style="33" customWidth="1"/>
  </cols>
  <sheetData>
    <row r="1" spans="1:15" ht="15" customHeight="1">
      <c r="A1" s="31" t="s">
        <v>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" customHeight="1">
      <c r="A2" s="31" t="s">
        <v>1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customHeight="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61"/>
      <c r="O4" s="32"/>
    </row>
    <row r="5" spans="1:15" ht="15" customHeight="1">
      <c r="A5" s="32" t="s">
        <v>115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" customHeight="1">
      <c r="A6" s="35" t="s">
        <v>136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35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" customHeight="1">
      <c r="A8" s="20"/>
      <c r="B8" s="20"/>
      <c r="C8" s="36"/>
      <c r="D8" s="36"/>
      <c r="E8" s="36"/>
      <c r="F8" s="36"/>
      <c r="G8" s="20"/>
      <c r="H8" s="20"/>
      <c r="I8" s="20"/>
      <c r="J8" s="20"/>
      <c r="K8" s="20"/>
      <c r="L8" s="20"/>
      <c r="M8" s="20"/>
      <c r="N8" s="20"/>
      <c r="O8" s="20"/>
    </row>
    <row r="9" spans="1:15" ht="15" customHeight="1">
      <c r="A9" s="35"/>
      <c r="B9" s="35"/>
      <c r="C9" s="37"/>
      <c r="D9" s="37"/>
      <c r="E9" s="37"/>
      <c r="F9" s="37"/>
      <c r="G9" s="35"/>
      <c r="H9" s="35"/>
      <c r="I9" s="35"/>
      <c r="J9" s="35"/>
      <c r="K9" s="35"/>
      <c r="L9" s="35"/>
      <c r="M9" s="35"/>
      <c r="N9" s="35"/>
      <c r="O9" s="35"/>
    </row>
    <row r="10" spans="1:17" s="39" customFormat="1" ht="15" customHeight="1">
      <c r="A10" s="16" t="s">
        <v>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Q10" s="102"/>
    </row>
    <row r="11" spans="1:15" ht="15" customHeight="1">
      <c r="A11" s="35"/>
      <c r="B11" s="35"/>
      <c r="C11" s="37"/>
      <c r="D11" s="37"/>
      <c r="E11" s="37"/>
      <c r="F11" s="37"/>
      <c r="G11" s="35"/>
      <c r="H11" s="35"/>
      <c r="I11" s="35"/>
      <c r="J11" s="35"/>
      <c r="K11" s="35"/>
      <c r="L11" s="35"/>
      <c r="M11" s="35"/>
      <c r="N11" s="35"/>
      <c r="O11" s="35"/>
    </row>
    <row r="12" spans="1:2" ht="14.25" customHeight="1">
      <c r="A12" s="10" t="s">
        <v>126</v>
      </c>
      <c r="B12" s="19"/>
    </row>
    <row r="13" spans="1:2" ht="14.25" customHeight="1">
      <c r="A13" s="19"/>
      <c r="B13" s="19"/>
    </row>
    <row r="14" spans="1:18" ht="14.25" customHeight="1">
      <c r="A14" s="40"/>
      <c r="B14" s="40"/>
      <c r="C14" s="41"/>
      <c r="D14" s="41"/>
      <c r="E14" s="41"/>
      <c r="F14" s="41"/>
      <c r="G14" s="41"/>
      <c r="H14" s="50" t="s">
        <v>23</v>
      </c>
      <c r="I14" s="51"/>
      <c r="J14" s="51"/>
      <c r="K14" s="52"/>
      <c r="L14" s="50" t="s">
        <v>137</v>
      </c>
      <c r="M14" s="51"/>
      <c r="N14" s="51"/>
      <c r="O14" s="41"/>
      <c r="Q14" s="103"/>
      <c r="R14" s="49"/>
    </row>
    <row r="15" spans="1:18" ht="14.25" customHeight="1">
      <c r="A15" s="42"/>
      <c r="B15" s="43"/>
      <c r="C15" s="44"/>
      <c r="D15" s="44"/>
      <c r="E15" s="44"/>
      <c r="F15" s="44"/>
      <c r="G15" s="44"/>
      <c r="H15" s="194" t="s">
        <v>138</v>
      </c>
      <c r="I15" s="194"/>
      <c r="J15" s="194" t="s">
        <v>139</v>
      </c>
      <c r="K15" s="195"/>
      <c r="L15" s="194" t="str">
        <f>H15</f>
        <v>30.6.2008</v>
      </c>
      <c r="M15" s="194"/>
      <c r="N15" s="194" t="str">
        <f>J15</f>
        <v>30.6.2007</v>
      </c>
      <c r="O15" s="44"/>
      <c r="Q15" s="103"/>
      <c r="R15" s="49"/>
    </row>
    <row r="16" spans="1:18" ht="14.25" customHeight="1">
      <c r="A16" s="215"/>
      <c r="B16" s="216"/>
      <c r="C16" s="217"/>
      <c r="D16" s="217"/>
      <c r="E16" s="217"/>
      <c r="F16" s="217"/>
      <c r="G16" s="217"/>
      <c r="H16" s="121" t="s">
        <v>3</v>
      </c>
      <c r="I16" s="121"/>
      <c r="J16" s="218" t="s">
        <v>67</v>
      </c>
      <c r="K16" s="219"/>
      <c r="L16" s="121" t="s">
        <v>3</v>
      </c>
      <c r="M16" s="121"/>
      <c r="N16" s="220" t="s">
        <v>68</v>
      </c>
      <c r="O16" s="217"/>
      <c r="Q16" s="103"/>
      <c r="R16" s="49"/>
    </row>
    <row r="17" spans="1:18" ht="14.25" customHeight="1">
      <c r="A17" s="122"/>
      <c r="B17" s="122"/>
      <c r="C17" s="67"/>
      <c r="D17" s="67"/>
      <c r="E17" s="67"/>
      <c r="F17" s="67"/>
      <c r="G17" s="67"/>
      <c r="H17" s="45"/>
      <c r="I17" s="123"/>
      <c r="J17" s="45"/>
      <c r="K17" s="123"/>
      <c r="L17" s="45"/>
      <c r="M17" s="124"/>
      <c r="N17" s="45"/>
      <c r="O17" s="46"/>
      <c r="Q17" s="103"/>
      <c r="R17" s="49"/>
    </row>
    <row r="18" spans="1:18" s="19" customFormat="1" ht="14.25" customHeight="1" thickBot="1">
      <c r="A18" s="125" t="s">
        <v>9</v>
      </c>
      <c r="B18" s="125"/>
      <c r="C18" s="125"/>
      <c r="D18" s="125"/>
      <c r="E18" s="125"/>
      <c r="F18" s="126"/>
      <c r="G18" s="125"/>
      <c r="H18" s="199">
        <f>L18-112827</f>
        <v>92535</v>
      </c>
      <c r="I18" s="200"/>
      <c r="J18" s="201">
        <v>90239</v>
      </c>
      <c r="K18" s="200"/>
      <c r="L18" s="200">
        <v>205362</v>
      </c>
      <c r="M18" s="200"/>
      <c r="N18" s="200">
        <v>187707</v>
      </c>
      <c r="O18" s="65"/>
      <c r="P18" s="66"/>
      <c r="Q18" s="113"/>
      <c r="R18" s="59"/>
    </row>
    <row r="19" spans="1:18" ht="14.25" customHeight="1">
      <c r="A19" s="122"/>
      <c r="B19" s="122"/>
      <c r="C19" s="127"/>
      <c r="D19" s="67"/>
      <c r="E19" s="67"/>
      <c r="F19" s="128"/>
      <c r="G19" s="67"/>
      <c r="H19" s="79"/>
      <c r="I19" s="80"/>
      <c r="J19" s="202"/>
      <c r="K19" s="80"/>
      <c r="L19" s="80"/>
      <c r="M19" s="80"/>
      <c r="N19" s="80"/>
      <c r="O19" s="67"/>
      <c r="P19" s="67"/>
      <c r="Q19" s="103"/>
      <c r="R19" s="49"/>
    </row>
    <row r="20" spans="1:18" ht="14.25" customHeight="1">
      <c r="A20" s="115" t="s">
        <v>71</v>
      </c>
      <c r="B20" s="122"/>
      <c r="C20" s="67"/>
      <c r="D20" s="67"/>
      <c r="E20" s="67"/>
      <c r="F20" s="128"/>
      <c r="G20" s="67"/>
      <c r="H20" s="79">
        <f>L20-37524</f>
        <v>4902</v>
      </c>
      <c r="I20" s="80"/>
      <c r="J20" s="202">
        <v>16430</v>
      </c>
      <c r="K20" s="203"/>
      <c r="L20" s="204">
        <v>42426</v>
      </c>
      <c r="M20" s="80"/>
      <c r="N20" s="80">
        <v>42292</v>
      </c>
      <c r="O20" s="112"/>
      <c r="P20" s="68"/>
      <c r="Q20" s="103"/>
      <c r="R20" s="49"/>
    </row>
    <row r="21" spans="1:18" ht="14.25" customHeight="1">
      <c r="A21" s="115"/>
      <c r="B21" s="122"/>
      <c r="C21" s="67"/>
      <c r="D21" s="67"/>
      <c r="E21" s="67"/>
      <c r="F21" s="128"/>
      <c r="G21" s="67"/>
      <c r="H21" s="79"/>
      <c r="I21" s="80"/>
      <c r="J21" s="79"/>
      <c r="K21" s="80"/>
      <c r="L21" s="204"/>
      <c r="M21" s="80"/>
      <c r="N21" s="80"/>
      <c r="O21" s="68"/>
      <c r="P21" s="68"/>
      <c r="Q21" s="103"/>
      <c r="R21" s="49"/>
    </row>
    <row r="22" spans="1:18" ht="14.25" customHeight="1">
      <c r="A22" s="115" t="s">
        <v>72</v>
      </c>
      <c r="B22" s="122"/>
      <c r="C22" s="67"/>
      <c r="D22" s="67"/>
      <c r="E22" s="67"/>
      <c r="F22" s="128"/>
      <c r="G22" s="67"/>
      <c r="H22" s="202">
        <v>0</v>
      </c>
      <c r="I22" s="80"/>
      <c r="J22" s="202">
        <v>0</v>
      </c>
      <c r="K22" s="80"/>
      <c r="L22" s="204">
        <v>0</v>
      </c>
      <c r="M22" s="80"/>
      <c r="N22" s="204">
        <v>0</v>
      </c>
      <c r="O22" s="68"/>
      <c r="P22" s="68"/>
      <c r="Q22" s="103"/>
      <c r="R22" s="49"/>
    </row>
    <row r="23" spans="1:18" ht="14.25" customHeight="1">
      <c r="A23" s="115"/>
      <c r="B23" s="122"/>
      <c r="C23" s="67"/>
      <c r="D23" s="67"/>
      <c r="E23" s="67"/>
      <c r="F23" s="128"/>
      <c r="G23" s="67"/>
      <c r="H23" s="81"/>
      <c r="I23" s="82"/>
      <c r="J23" s="81"/>
      <c r="K23" s="82"/>
      <c r="L23" s="205"/>
      <c r="M23" s="82"/>
      <c r="N23" s="82"/>
      <c r="O23" s="76"/>
      <c r="P23" s="68"/>
      <c r="Q23" s="103"/>
      <c r="R23" s="49"/>
    </row>
    <row r="24" spans="1:18" ht="14.25" customHeight="1">
      <c r="A24" s="115" t="s">
        <v>73</v>
      </c>
      <c r="B24" s="122"/>
      <c r="C24" s="67"/>
      <c r="D24" s="67"/>
      <c r="E24" s="67"/>
      <c r="F24" s="128"/>
      <c r="G24" s="67"/>
      <c r="H24" s="79">
        <f>SUM(H20:H22)</f>
        <v>4902</v>
      </c>
      <c r="I24" s="80"/>
      <c r="J24" s="79">
        <f>SUM(J20:J22)</f>
        <v>16430</v>
      </c>
      <c r="K24" s="203"/>
      <c r="L24" s="204">
        <f>SUM(L20:L22)</f>
        <v>42426</v>
      </c>
      <c r="M24" s="80"/>
      <c r="N24" s="80">
        <f>SUM(N20:N22)</f>
        <v>42292</v>
      </c>
      <c r="O24" s="112"/>
      <c r="P24" s="68"/>
      <c r="Q24" s="103"/>
      <c r="R24" s="49"/>
    </row>
    <row r="25" spans="1:18" ht="14.25" customHeight="1">
      <c r="A25" s="115"/>
      <c r="B25" s="122"/>
      <c r="C25" s="67"/>
      <c r="D25" s="67"/>
      <c r="E25" s="67"/>
      <c r="F25" s="128"/>
      <c r="G25" s="67"/>
      <c r="H25" s="79"/>
      <c r="I25" s="80"/>
      <c r="J25" s="79"/>
      <c r="K25" s="80"/>
      <c r="L25" s="80"/>
      <c r="M25" s="80"/>
      <c r="N25" s="80"/>
      <c r="O25" s="68"/>
      <c r="P25" s="68"/>
      <c r="Q25" s="103"/>
      <c r="R25" s="49"/>
    </row>
    <row r="26" spans="1:18" ht="14.25" customHeight="1">
      <c r="A26" s="115" t="s">
        <v>20</v>
      </c>
      <c r="B26" s="122"/>
      <c r="C26" s="127"/>
      <c r="D26" s="67"/>
      <c r="E26" s="67"/>
      <c r="F26" s="128"/>
      <c r="G26" s="67"/>
      <c r="H26" s="79">
        <f>L26+1679</f>
        <v>-1616</v>
      </c>
      <c r="I26" s="80"/>
      <c r="J26" s="79">
        <v>-1572</v>
      </c>
      <c r="K26" s="80"/>
      <c r="L26" s="80">
        <v>-3295</v>
      </c>
      <c r="M26" s="80"/>
      <c r="N26" s="80">
        <v>-3931</v>
      </c>
      <c r="O26" s="67"/>
      <c r="P26" s="67"/>
      <c r="Q26" s="103"/>
      <c r="R26" s="49"/>
    </row>
    <row r="27" spans="1:18" ht="14.25" customHeight="1">
      <c r="A27" s="115"/>
      <c r="B27" s="122"/>
      <c r="C27" s="67"/>
      <c r="D27" s="67"/>
      <c r="E27" s="67"/>
      <c r="F27" s="129"/>
      <c r="G27" s="67"/>
      <c r="H27" s="79"/>
      <c r="I27" s="80"/>
      <c r="J27" s="79"/>
      <c r="K27" s="80"/>
      <c r="L27" s="80"/>
      <c r="M27" s="80"/>
      <c r="N27" s="80"/>
      <c r="O27" s="67"/>
      <c r="P27" s="67"/>
      <c r="Q27" s="103"/>
      <c r="R27" s="49"/>
    </row>
    <row r="28" spans="1:18" ht="14.25" customHeight="1">
      <c r="A28" s="115" t="s">
        <v>21</v>
      </c>
      <c r="B28" s="122"/>
      <c r="C28" s="67"/>
      <c r="D28" s="67"/>
      <c r="E28" s="67"/>
      <c r="F28" s="129"/>
      <c r="G28" s="67"/>
      <c r="H28" s="79">
        <f>L28-65</f>
        <v>102</v>
      </c>
      <c r="I28" s="80"/>
      <c r="J28" s="79">
        <v>41</v>
      </c>
      <c r="K28" s="80"/>
      <c r="L28" s="79">
        <v>167</v>
      </c>
      <c r="M28" s="80"/>
      <c r="N28" s="79">
        <v>80</v>
      </c>
      <c r="O28" s="67"/>
      <c r="P28" s="67"/>
      <c r="Q28" s="103"/>
      <c r="R28" s="49"/>
    </row>
    <row r="29" spans="1:18" ht="14.25" customHeight="1">
      <c r="A29" s="115"/>
      <c r="B29" s="122"/>
      <c r="C29" s="67"/>
      <c r="D29" s="67"/>
      <c r="E29" s="67"/>
      <c r="F29" s="129"/>
      <c r="G29" s="67"/>
      <c r="H29" s="79"/>
      <c r="I29" s="80"/>
      <c r="J29" s="79"/>
      <c r="K29" s="80"/>
      <c r="L29" s="79"/>
      <c r="M29" s="80"/>
      <c r="N29" s="79"/>
      <c r="O29" s="67"/>
      <c r="P29" s="67"/>
      <c r="Q29" s="103"/>
      <c r="R29" s="49"/>
    </row>
    <row r="30" spans="1:18" ht="14.25" customHeight="1">
      <c r="A30" s="67" t="s">
        <v>98</v>
      </c>
      <c r="B30" s="122"/>
      <c r="C30" s="67"/>
      <c r="D30" s="67"/>
      <c r="E30" s="67"/>
      <c r="F30" s="130"/>
      <c r="G30" s="67"/>
      <c r="H30" s="79">
        <f>L30+447</f>
        <v>-260</v>
      </c>
      <c r="I30" s="80"/>
      <c r="J30" s="79">
        <v>-927</v>
      </c>
      <c r="K30" s="203"/>
      <c r="L30" s="80">
        <v>-707</v>
      </c>
      <c r="M30" s="80"/>
      <c r="N30" s="80">
        <v>-1261</v>
      </c>
      <c r="O30" s="112"/>
      <c r="P30" s="67"/>
      <c r="Q30" s="103"/>
      <c r="R30" s="49"/>
    </row>
    <row r="31" spans="1:18" ht="14.25" customHeight="1">
      <c r="A31" s="115"/>
      <c r="B31" s="122"/>
      <c r="C31" s="67"/>
      <c r="D31" s="67"/>
      <c r="E31" s="67"/>
      <c r="F31" s="129"/>
      <c r="G31" s="67"/>
      <c r="H31" s="81"/>
      <c r="I31" s="82"/>
      <c r="J31" s="81"/>
      <c r="K31" s="82"/>
      <c r="L31" s="81"/>
      <c r="M31" s="82"/>
      <c r="N31" s="81"/>
      <c r="O31" s="76"/>
      <c r="P31" s="67"/>
      <c r="Q31" s="103"/>
      <c r="R31" s="49"/>
    </row>
    <row r="32" spans="1:18" ht="14.25" customHeight="1">
      <c r="A32" s="131" t="s">
        <v>75</v>
      </c>
      <c r="B32" s="122"/>
      <c r="C32" s="67"/>
      <c r="D32" s="67"/>
      <c r="E32" s="67"/>
      <c r="F32" s="129"/>
      <c r="G32" s="67"/>
      <c r="H32" s="83">
        <f>SUM(H24:H30)</f>
        <v>3128</v>
      </c>
      <c r="I32" s="84"/>
      <c r="J32" s="83">
        <f>SUM(J24:J30)</f>
        <v>13972</v>
      </c>
      <c r="K32" s="203"/>
      <c r="L32" s="83">
        <f>SUM(L24:L30)</f>
        <v>38591</v>
      </c>
      <c r="M32" s="84"/>
      <c r="N32" s="83">
        <f>SUM(N24:N30)</f>
        <v>37180</v>
      </c>
      <c r="O32" s="112"/>
      <c r="P32" s="67"/>
      <c r="Q32" s="103"/>
      <c r="R32" s="49"/>
    </row>
    <row r="33" spans="1:18" ht="14.25" customHeight="1">
      <c r="A33" s="122"/>
      <c r="B33" s="122"/>
      <c r="C33" s="67"/>
      <c r="D33" s="67"/>
      <c r="E33" s="67"/>
      <c r="F33" s="67"/>
      <c r="G33" s="67"/>
      <c r="H33" s="79"/>
      <c r="I33" s="80"/>
      <c r="J33" s="79"/>
      <c r="K33" s="80"/>
      <c r="L33" s="79"/>
      <c r="M33" s="80"/>
      <c r="N33" s="79"/>
      <c r="O33" s="67"/>
      <c r="P33" s="67"/>
      <c r="Q33" s="103"/>
      <c r="R33" s="49"/>
    </row>
    <row r="34" spans="1:18" ht="14.25" customHeight="1">
      <c r="A34" s="115" t="s">
        <v>76</v>
      </c>
      <c r="B34" s="115"/>
      <c r="C34" s="67"/>
      <c r="D34" s="67"/>
      <c r="E34" s="67"/>
      <c r="F34" s="67"/>
      <c r="G34" s="67"/>
      <c r="H34" s="79">
        <f>L34+7213</f>
        <v>-3384</v>
      </c>
      <c r="I34" s="80"/>
      <c r="J34" s="79">
        <v>-4849</v>
      </c>
      <c r="K34" s="203"/>
      <c r="L34" s="79">
        <v>-10597</v>
      </c>
      <c r="M34" s="80"/>
      <c r="N34" s="79">
        <v>-10815</v>
      </c>
      <c r="O34" s="112"/>
      <c r="P34" s="67"/>
      <c r="Q34" s="103"/>
      <c r="R34" s="49"/>
    </row>
    <row r="35" spans="1:18" ht="14.25" customHeight="1">
      <c r="A35" s="120"/>
      <c r="B35" s="132"/>
      <c r="C35" s="132"/>
      <c r="D35" s="68"/>
      <c r="E35" s="68"/>
      <c r="F35" s="68"/>
      <c r="G35" s="68"/>
      <c r="H35" s="81"/>
      <c r="I35" s="82"/>
      <c r="J35" s="81"/>
      <c r="K35" s="86"/>
      <c r="L35" s="81"/>
      <c r="M35" s="82"/>
      <c r="N35" s="81"/>
      <c r="O35" s="75"/>
      <c r="P35" s="67"/>
      <c r="Q35" s="103"/>
      <c r="R35" s="49"/>
    </row>
    <row r="36" spans="1:18" s="19" customFormat="1" ht="14.25" customHeight="1" thickBot="1">
      <c r="A36" s="131" t="s">
        <v>143</v>
      </c>
      <c r="B36" s="133"/>
      <c r="C36" s="66"/>
      <c r="D36" s="66"/>
      <c r="E36" s="66"/>
      <c r="F36" s="66"/>
      <c r="G36" s="66"/>
      <c r="H36" s="109">
        <f>SUM(H32:H34)</f>
        <v>-256</v>
      </c>
      <c r="I36" s="110"/>
      <c r="J36" s="109">
        <f>SUM(J32:J34)</f>
        <v>9123</v>
      </c>
      <c r="K36" s="206"/>
      <c r="L36" s="109">
        <f>SUM(L32:L34)</f>
        <v>27994</v>
      </c>
      <c r="M36" s="110"/>
      <c r="N36" s="109">
        <f>SUM(N32:N34)</f>
        <v>26365</v>
      </c>
      <c r="O36" s="134"/>
      <c r="P36" s="66"/>
      <c r="Q36" s="113"/>
      <c r="R36" s="59"/>
    </row>
    <row r="37" spans="1:18" ht="14.25" customHeight="1">
      <c r="A37" s="115"/>
      <c r="B37" s="122"/>
      <c r="C37" s="67"/>
      <c r="D37" s="67"/>
      <c r="E37" s="67"/>
      <c r="F37" s="67"/>
      <c r="G37" s="67"/>
      <c r="H37" s="79"/>
      <c r="I37" s="80"/>
      <c r="J37" s="79"/>
      <c r="K37" s="85"/>
      <c r="L37" s="79"/>
      <c r="M37" s="80"/>
      <c r="N37" s="79"/>
      <c r="O37" s="74"/>
      <c r="P37" s="67"/>
      <c r="Q37" s="103"/>
      <c r="R37" s="49"/>
    </row>
    <row r="38" spans="1:18" ht="14.25" customHeight="1">
      <c r="A38" s="166" t="s">
        <v>43</v>
      </c>
      <c r="B38" s="67"/>
      <c r="C38" s="67"/>
      <c r="D38" s="67"/>
      <c r="E38" s="67"/>
      <c r="F38" s="67"/>
      <c r="G38" s="67"/>
      <c r="H38" s="207"/>
      <c r="I38" s="207"/>
      <c r="J38" s="207"/>
      <c r="K38" s="207"/>
      <c r="L38" s="207"/>
      <c r="M38" s="207"/>
      <c r="N38" s="207"/>
      <c r="O38" s="67"/>
      <c r="P38" s="67"/>
      <c r="Q38" s="103"/>
      <c r="R38" s="49"/>
    </row>
    <row r="39" spans="1:18" ht="14.25" customHeight="1">
      <c r="A39" s="131" t="s">
        <v>59</v>
      </c>
      <c r="B39" s="122"/>
      <c r="C39" s="67"/>
      <c r="D39" s="67"/>
      <c r="E39" s="67"/>
      <c r="F39" s="67"/>
      <c r="G39" s="67"/>
      <c r="H39" s="79">
        <f>H36-H40</f>
        <v>-1789</v>
      </c>
      <c r="I39" s="79" t="s">
        <v>41</v>
      </c>
      <c r="J39" s="79">
        <v>8202</v>
      </c>
      <c r="K39" s="79"/>
      <c r="L39" s="79">
        <f>L36-L40</f>
        <v>23772</v>
      </c>
      <c r="M39" s="79" t="s">
        <v>41</v>
      </c>
      <c r="N39" s="79">
        <v>23912</v>
      </c>
      <c r="O39" s="108"/>
      <c r="P39" s="67"/>
      <c r="Q39" s="103"/>
      <c r="R39" s="49"/>
    </row>
    <row r="40" spans="1:18" ht="14.25" customHeight="1">
      <c r="A40" s="115" t="s">
        <v>62</v>
      </c>
      <c r="B40" s="122"/>
      <c r="C40" s="67"/>
      <c r="D40" s="67"/>
      <c r="E40" s="67"/>
      <c r="F40" s="67"/>
      <c r="G40" s="67"/>
      <c r="H40" s="79">
        <f>L40-2689</f>
        <v>1533</v>
      </c>
      <c r="I40" s="80"/>
      <c r="J40" s="79">
        <v>921</v>
      </c>
      <c r="K40" s="85"/>
      <c r="L40" s="79">
        <v>4222</v>
      </c>
      <c r="M40" s="80"/>
      <c r="N40" s="79">
        <v>2453</v>
      </c>
      <c r="O40" s="108"/>
      <c r="P40" s="67"/>
      <c r="Q40" s="103"/>
      <c r="R40" s="49"/>
    </row>
    <row r="41" spans="1:18" ht="14.25" customHeight="1" thickBot="1">
      <c r="A41" s="115"/>
      <c r="B41" s="122"/>
      <c r="C41" s="67"/>
      <c r="D41" s="67"/>
      <c r="E41" s="67"/>
      <c r="F41" s="67"/>
      <c r="G41" s="67"/>
      <c r="H41" s="109">
        <f>SUM(H39:H40)</f>
        <v>-256</v>
      </c>
      <c r="I41" s="109" t="s">
        <v>41</v>
      </c>
      <c r="J41" s="109">
        <f>SUM(J39:J40)</f>
        <v>9123</v>
      </c>
      <c r="K41" s="109"/>
      <c r="L41" s="109">
        <f>SUM(L39:L40)</f>
        <v>27994</v>
      </c>
      <c r="M41" s="109" t="s">
        <v>41</v>
      </c>
      <c r="N41" s="109">
        <f>SUM(N39:N40)</f>
        <v>26365</v>
      </c>
      <c r="O41" s="111"/>
      <c r="P41" s="67"/>
      <c r="Q41" s="103"/>
      <c r="R41" s="49"/>
    </row>
    <row r="42" spans="1:18" ht="14.25" customHeight="1">
      <c r="A42" s="120"/>
      <c r="B42" s="132"/>
      <c r="C42" s="132"/>
      <c r="D42" s="68"/>
      <c r="E42" s="68"/>
      <c r="F42" s="68"/>
      <c r="G42" s="68"/>
      <c r="H42" s="47"/>
      <c r="I42" s="48"/>
      <c r="J42" s="47"/>
      <c r="K42" s="77"/>
      <c r="L42" s="48"/>
      <c r="M42" s="48"/>
      <c r="N42" s="48"/>
      <c r="O42" s="108"/>
      <c r="P42" s="67"/>
      <c r="Q42" s="103"/>
      <c r="R42" s="49"/>
    </row>
    <row r="43" spans="1:18" ht="19.5" customHeight="1">
      <c r="A43" s="68" t="s">
        <v>144</v>
      </c>
      <c r="B43" s="68"/>
      <c r="C43" s="132"/>
      <c r="D43" s="68"/>
      <c r="E43" s="68"/>
      <c r="F43" s="112" t="s">
        <v>24</v>
      </c>
      <c r="G43" s="132"/>
      <c r="H43" s="208">
        <f>H39/440000*100</f>
        <v>-0.40659090909090906</v>
      </c>
      <c r="I43" s="209"/>
      <c r="J43" s="208">
        <f>J39/440000*100</f>
        <v>1.864090909090909</v>
      </c>
      <c r="K43" s="210"/>
      <c r="L43" s="208">
        <f>L39/440000*100</f>
        <v>5.402727272727273</v>
      </c>
      <c r="M43" s="209"/>
      <c r="N43" s="208">
        <f>N39/440000*100</f>
        <v>5.434545454545455</v>
      </c>
      <c r="O43" s="112"/>
      <c r="P43" s="68"/>
      <c r="Q43" s="103"/>
      <c r="R43" s="49"/>
    </row>
    <row r="44" spans="1:18" ht="19.5" customHeight="1">
      <c r="A44" s="67" t="s">
        <v>25</v>
      </c>
      <c r="B44" s="67"/>
      <c r="C44" s="122"/>
      <c r="D44" s="67"/>
      <c r="E44" s="67"/>
      <c r="F44" s="135" t="s">
        <v>24</v>
      </c>
      <c r="G44" s="122"/>
      <c r="H44" s="211" t="s">
        <v>26</v>
      </c>
      <c r="I44" s="212"/>
      <c r="J44" s="211" t="s">
        <v>26</v>
      </c>
      <c r="K44" s="212"/>
      <c r="L44" s="211" t="s">
        <v>26</v>
      </c>
      <c r="M44" s="212"/>
      <c r="N44" s="211" t="s">
        <v>26</v>
      </c>
      <c r="O44" s="67"/>
      <c r="P44" s="67"/>
      <c r="Q44" s="103"/>
      <c r="R44" s="49"/>
    </row>
    <row r="45" spans="1:18" ht="14.25" customHeight="1">
      <c r="A45" s="115"/>
      <c r="B45" s="122"/>
      <c r="C45" s="122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03"/>
      <c r="R45" s="49"/>
    </row>
    <row r="46" spans="1:18" ht="14.25" customHeight="1">
      <c r="A46" s="105" t="s">
        <v>116</v>
      </c>
      <c r="B46" s="136"/>
      <c r="C46" s="136"/>
      <c r="D46" s="136"/>
      <c r="E46" s="67"/>
      <c r="F46" s="67"/>
      <c r="G46" s="67"/>
      <c r="H46" s="47"/>
      <c r="I46" s="48"/>
      <c r="J46" s="137"/>
      <c r="K46" s="48"/>
      <c r="L46" s="48"/>
      <c r="M46" s="48"/>
      <c r="N46" s="137"/>
      <c r="O46" s="67"/>
      <c r="Q46" s="103"/>
      <c r="R46" s="49"/>
    </row>
    <row r="47" spans="1:18" ht="14.25" customHeight="1">
      <c r="A47" s="105" t="s">
        <v>117</v>
      </c>
      <c r="B47" s="136"/>
      <c r="C47" s="136"/>
      <c r="D47" s="136"/>
      <c r="E47" s="67"/>
      <c r="F47" s="67"/>
      <c r="G47" s="67"/>
      <c r="H47" s="47"/>
      <c r="I47" s="48"/>
      <c r="J47" s="137"/>
      <c r="K47" s="48"/>
      <c r="L47" s="48"/>
      <c r="M47" s="48"/>
      <c r="N47" s="137"/>
      <c r="O47" s="67"/>
      <c r="Q47" s="103"/>
      <c r="R47" s="49"/>
    </row>
    <row r="48" spans="1:18" ht="14.25" customHeight="1">
      <c r="A48" s="67"/>
      <c r="B48" s="136"/>
      <c r="C48" s="136"/>
      <c r="D48" s="136"/>
      <c r="E48" s="67"/>
      <c r="F48" s="67"/>
      <c r="G48" s="67"/>
      <c r="H48" s="47"/>
      <c r="I48" s="48"/>
      <c r="J48" s="137"/>
      <c r="K48" s="48"/>
      <c r="L48" s="48"/>
      <c r="M48" s="48"/>
      <c r="N48" s="137"/>
      <c r="O48" s="67"/>
      <c r="Q48" s="103"/>
      <c r="R48" s="49"/>
    </row>
    <row r="49" spans="1:18" ht="14.25" customHeight="1">
      <c r="A49" s="136" t="s">
        <v>28</v>
      </c>
      <c r="B49" s="136"/>
      <c r="C49" s="136" t="s">
        <v>27</v>
      </c>
      <c r="D49" s="136"/>
      <c r="E49" s="67"/>
      <c r="F49" s="67"/>
      <c r="G49" s="67"/>
      <c r="H49" s="47"/>
      <c r="I49" s="48"/>
      <c r="J49" s="137"/>
      <c r="K49" s="48"/>
      <c r="L49" s="48"/>
      <c r="M49" s="48"/>
      <c r="N49" s="137"/>
      <c r="O49" s="67"/>
      <c r="Q49" s="103"/>
      <c r="R49" s="49"/>
    </row>
    <row r="50" spans="1:15" ht="14.25" customHeight="1">
      <c r="A50" s="136"/>
      <c r="B50" s="122"/>
      <c r="C50" s="122"/>
      <c r="D50" s="67"/>
      <c r="E50" s="67"/>
      <c r="F50" s="67"/>
      <c r="G50" s="67"/>
      <c r="H50" s="47"/>
      <c r="I50" s="48"/>
      <c r="J50" s="48"/>
      <c r="K50" s="48"/>
      <c r="L50" s="48"/>
      <c r="M50" s="48"/>
      <c r="N50" s="48"/>
      <c r="O50" s="67"/>
    </row>
    <row r="51" spans="2:15" ht="12.75">
      <c r="B51" s="67"/>
      <c r="C51" s="67"/>
      <c r="D51" s="67"/>
      <c r="E51" s="67"/>
      <c r="F51" s="67"/>
      <c r="G51" s="67"/>
      <c r="H51" s="138"/>
      <c r="I51" s="138"/>
      <c r="J51" s="138"/>
      <c r="K51" s="138"/>
      <c r="L51" s="138"/>
      <c r="M51" s="138"/>
      <c r="N51" s="138"/>
      <c r="O51" s="67"/>
    </row>
    <row r="52" spans="2:15" ht="12.75">
      <c r="B52" s="67"/>
      <c r="C52" s="67"/>
      <c r="D52" s="67"/>
      <c r="E52" s="67"/>
      <c r="F52" s="67"/>
      <c r="G52" s="67"/>
      <c r="H52" s="138"/>
      <c r="I52" s="138"/>
      <c r="J52" s="138"/>
      <c r="K52" s="138"/>
      <c r="L52" s="138"/>
      <c r="M52" s="138"/>
      <c r="N52" s="138"/>
      <c r="O52" s="67"/>
    </row>
    <row r="53" spans="1:15" ht="12.75">
      <c r="A53" s="122"/>
      <c r="B53" s="67"/>
      <c r="C53" s="67"/>
      <c r="D53" s="67"/>
      <c r="E53" s="67"/>
      <c r="F53" s="67"/>
      <c r="G53" s="67"/>
      <c r="H53" s="138"/>
      <c r="I53" s="138"/>
      <c r="J53" s="138"/>
      <c r="K53" s="138"/>
      <c r="L53" s="138"/>
      <c r="M53" s="138"/>
      <c r="N53" s="138"/>
      <c r="O53" s="67"/>
    </row>
    <row r="54" spans="1:15" ht="12.75">
      <c r="A54" s="122"/>
      <c r="B54" s="67"/>
      <c r="C54" s="67"/>
      <c r="D54" s="67"/>
      <c r="E54" s="67"/>
      <c r="F54" s="67"/>
      <c r="G54" s="67"/>
      <c r="H54" s="138"/>
      <c r="I54" s="138"/>
      <c r="J54" s="138"/>
      <c r="K54" s="138"/>
      <c r="L54" s="138"/>
      <c r="M54" s="138"/>
      <c r="N54" s="138"/>
      <c r="O54" s="67"/>
    </row>
    <row r="55" spans="1:15" ht="12.75">
      <c r="A55" s="122"/>
      <c r="B55" s="67"/>
      <c r="C55" s="67"/>
      <c r="D55" s="67"/>
      <c r="E55" s="67"/>
      <c r="F55" s="67"/>
      <c r="G55" s="67"/>
      <c r="H55" s="138"/>
      <c r="I55" s="138"/>
      <c r="J55" s="138"/>
      <c r="K55" s="138"/>
      <c r="L55" s="138"/>
      <c r="M55" s="138"/>
      <c r="N55" s="138"/>
      <c r="O55" s="67"/>
    </row>
    <row r="56" spans="1:15" ht="12.75">
      <c r="A56" s="122"/>
      <c r="B56" s="67"/>
      <c r="C56" s="67"/>
      <c r="D56" s="67"/>
      <c r="E56" s="67"/>
      <c r="F56" s="67"/>
      <c r="G56" s="67"/>
      <c r="H56" s="138"/>
      <c r="I56" s="138"/>
      <c r="J56" s="138"/>
      <c r="K56" s="138"/>
      <c r="L56" s="138"/>
      <c r="M56" s="138"/>
      <c r="N56" s="138"/>
      <c r="O56" s="67"/>
    </row>
    <row r="57" spans="1:15" ht="12.75">
      <c r="A57" s="122"/>
      <c r="B57" s="67"/>
      <c r="C57" s="67"/>
      <c r="D57" s="67"/>
      <c r="E57" s="67"/>
      <c r="F57" s="67"/>
      <c r="G57" s="67"/>
      <c r="H57" s="138"/>
      <c r="I57" s="138"/>
      <c r="J57" s="138"/>
      <c r="K57" s="138"/>
      <c r="L57" s="138"/>
      <c r="M57" s="138"/>
      <c r="N57" s="138"/>
      <c r="O57" s="67"/>
    </row>
    <row r="58" spans="1:15" ht="12.75">
      <c r="A58" s="122"/>
      <c r="B58" s="67"/>
      <c r="C58" s="67"/>
      <c r="D58" s="67"/>
      <c r="E58" s="67"/>
      <c r="F58" s="67"/>
      <c r="G58" s="67"/>
      <c r="H58" s="138"/>
      <c r="I58" s="138"/>
      <c r="J58" s="138"/>
      <c r="K58" s="138"/>
      <c r="L58" s="138"/>
      <c r="M58" s="138"/>
      <c r="N58" s="138"/>
      <c r="O58" s="67"/>
    </row>
    <row r="59" spans="1:15" ht="12.75">
      <c r="A59" s="122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1:15" ht="12.75">
      <c r="A60" s="122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5" ht="12.75">
      <c r="A61" s="122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ht="12.75">
      <c r="A62" s="122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1:15" ht="12.75">
      <c r="A63" s="12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4" ht="12.75">
      <c r="A64" s="1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ht="12.75">
      <c r="A65" s="12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ht="12.75">
      <c r="A66" s="12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12.75">
      <c r="A67" s="12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14" ht="12.75">
      <c r="A68" s="12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12.75">
      <c r="A69" s="12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12.75">
      <c r="A70" s="12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4" ht="12.75">
      <c r="A71" s="12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4" ht="12.75">
      <c r="A72" s="12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1:14" ht="12.75">
      <c r="A73" s="12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14" ht="12.75">
      <c r="A74" s="12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1:14" ht="12.75">
      <c r="A75" s="12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2.75">
      <c r="A76" s="12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2.75">
      <c r="A77" s="12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ht="12.75">
      <c r="A78" s="12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4" ht="12.75">
      <c r="A79" s="12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2.75">
      <c r="A80" s="12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1:14" ht="12.75">
      <c r="A81" s="12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1:14" ht="12.75">
      <c r="A82" s="12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1:14" ht="12.75">
      <c r="A83" s="12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1:14" ht="12.75">
      <c r="A84" s="12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1:14" ht="12.75">
      <c r="A85" s="12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1:14" ht="12.75">
      <c r="A86" s="12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1:14" ht="12.75">
      <c r="A87" s="122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1:14" ht="12.75">
      <c r="A88" s="122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1:14" ht="12.75">
      <c r="A89" s="122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1:14" ht="12.75">
      <c r="A90" s="122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4" ht="12.75">
      <c r="A91" s="122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14" ht="12.75">
      <c r="A92" s="122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1:14" ht="12.75">
      <c r="A93" s="122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1:14" ht="12.75">
      <c r="A94" s="122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1:14" ht="12.75">
      <c r="A95" s="122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1:14" ht="12.75">
      <c r="A96" s="122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1:14" ht="12.75">
      <c r="A97" s="122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1:14" ht="12.75">
      <c r="A98" s="122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1:14" ht="12.75">
      <c r="A99" s="122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1:14" ht="12.75">
      <c r="A100" s="122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14" ht="12.75">
      <c r="A101" s="122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1:14" ht="12.75">
      <c r="A102" s="122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1:14" ht="12.75">
      <c r="A103" s="122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1:14" ht="12.75">
      <c r="A104" s="122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1:14" ht="12.75">
      <c r="A105" s="122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4" ht="12.75">
      <c r="A106" s="122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1:14" ht="12.75">
      <c r="A107" s="122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1:14" ht="12.75">
      <c r="A108" s="122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1:14" ht="12.75">
      <c r="A109" s="122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1:14" ht="12.75">
      <c r="A110" s="122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  <row r="111" spans="1:14" ht="12.75">
      <c r="A111" s="122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</row>
    <row r="112" spans="1:14" ht="12.75">
      <c r="A112" s="122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1:14" ht="12.75">
      <c r="A113" s="122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</row>
    <row r="114" spans="1:14" ht="12.75">
      <c r="A114" s="122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</row>
    <row r="115" spans="1:14" ht="12.75">
      <c r="A115" s="122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</row>
    <row r="116" spans="1:14" ht="12.75">
      <c r="A116" s="122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</row>
    <row r="117" spans="1:14" ht="12.75">
      <c r="A117" s="122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</row>
    <row r="118" spans="1:14" ht="12.75">
      <c r="A118" s="122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</row>
    <row r="119" spans="1:14" ht="12.75">
      <c r="A119" s="122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</row>
    <row r="120" spans="1:14" ht="12.75">
      <c r="A120" s="122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</row>
    <row r="121" spans="1:14" ht="12.75">
      <c r="A121" s="122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</row>
    <row r="122" spans="1:14" ht="12.75">
      <c r="A122" s="122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12.75">
      <c r="A123" s="122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</row>
    <row r="124" spans="1:14" ht="12.75">
      <c r="A124" s="122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</row>
    <row r="125" spans="1:14" ht="12.75">
      <c r="A125" s="122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</row>
    <row r="126" spans="1:14" ht="12.75">
      <c r="A126" s="122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</row>
    <row r="127" spans="1:14" ht="12.75">
      <c r="A127" s="122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</row>
    <row r="128" spans="1:14" ht="12.75">
      <c r="A128" s="122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12.75">
      <c r="A129" s="122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</row>
    <row r="130" spans="1:14" ht="12.75">
      <c r="A130" s="122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</row>
    <row r="131" spans="1:14" ht="12.75">
      <c r="A131" s="122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</row>
    <row r="132" spans="1:14" ht="12.75">
      <c r="A132" s="122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</row>
    <row r="133" spans="1:14" ht="12.75">
      <c r="A133" s="122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</row>
    <row r="134" spans="1:14" ht="12.75">
      <c r="A134" s="122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</row>
    <row r="135" spans="1:14" ht="12.75">
      <c r="A135" s="122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</row>
    <row r="136" spans="1:14" ht="12.75">
      <c r="A136" s="122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</row>
    <row r="137" spans="1:14" ht="12.75">
      <c r="A137" s="122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</row>
    <row r="138" spans="1:14" ht="12.75">
      <c r="A138" s="122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</row>
    <row r="139" spans="1:14" ht="12.75">
      <c r="A139" s="122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</row>
    <row r="140" spans="1:14" ht="12.75">
      <c r="A140" s="122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</row>
    <row r="141" spans="1:14" ht="12.75">
      <c r="A141" s="122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</row>
    <row r="142" spans="1:14" ht="12.75">
      <c r="A142" s="122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</row>
    <row r="143" spans="1:14" ht="12.75">
      <c r="A143" s="122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</row>
    <row r="144" spans="1:14" ht="12.75">
      <c r="A144" s="122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</row>
    <row r="145" spans="1:14" ht="12.75">
      <c r="A145" s="122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</row>
    <row r="146" spans="1:14" ht="12.75">
      <c r="A146" s="122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</row>
    <row r="147" spans="1:14" ht="12.75">
      <c r="A147" s="122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</row>
    <row r="148" spans="1:14" ht="12.75">
      <c r="A148" s="122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</row>
    <row r="149" spans="1:14" ht="12.75">
      <c r="A149" s="122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</row>
    <row r="150" spans="1:14" ht="12.75">
      <c r="A150" s="122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</row>
    <row r="151" spans="1:14" ht="12.75">
      <c r="A151" s="122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</row>
    <row r="152" spans="1:14" ht="12.75">
      <c r="A152" s="122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</row>
    <row r="153" spans="1:14" ht="12.75">
      <c r="A153" s="122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</row>
    <row r="154" spans="1:14" ht="12.75">
      <c r="A154" s="122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</row>
    <row r="155" spans="1:14" ht="12.75">
      <c r="A155" s="122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</row>
    <row r="156" spans="1:14" ht="12.75">
      <c r="A156" s="122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</row>
    <row r="157" spans="1:14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</row>
    <row r="158" spans="1:14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</row>
    <row r="159" spans="1:14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</row>
    <row r="160" spans="1:14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</row>
    <row r="161" spans="1:14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</row>
    <row r="162" spans="1:14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</row>
    <row r="163" spans="1:14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</row>
    <row r="164" spans="1:14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</row>
    <row r="165" spans="1:14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</row>
    <row r="166" spans="1:14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</row>
    <row r="167" spans="1:14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</row>
    <row r="168" spans="1:14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</row>
    <row r="169" spans="1:14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</row>
    <row r="170" spans="1:14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</row>
    <row r="171" spans="1:14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</row>
    <row r="172" spans="1:14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</row>
    <row r="173" spans="1:14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</row>
    <row r="174" spans="1:14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</row>
    <row r="175" spans="1:14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</row>
    <row r="176" spans="1:14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</row>
    <row r="177" spans="1:14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</row>
    <row r="178" spans="1:14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</row>
    <row r="179" spans="1:14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</row>
    <row r="180" spans="1:14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</row>
    <row r="181" spans="1:14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</row>
    <row r="182" spans="1:14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</row>
    <row r="183" spans="1:14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</row>
    <row r="184" spans="1:14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</row>
    <row r="185" spans="1:14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</row>
    <row r="186" spans="1:14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</row>
    <row r="187" spans="1:14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</row>
    <row r="188" spans="1:14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</row>
    <row r="189" spans="1:14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</row>
    <row r="190" spans="1:14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</row>
    <row r="191" spans="1:14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</row>
    <row r="192" spans="1:14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</row>
    <row r="193" spans="1:14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</row>
    <row r="194" spans="1:14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</row>
    <row r="195" spans="1:14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</row>
    <row r="196" spans="1:14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</row>
    <row r="197" spans="1:14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</row>
    <row r="198" spans="1:14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</row>
    <row r="199" spans="1:14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</row>
    <row r="200" spans="1:14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</row>
    <row r="201" spans="1:14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</row>
    <row r="202" spans="1:14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</row>
    <row r="203" spans="1:14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</row>
    <row r="204" spans="1:14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</row>
    <row r="205" spans="1:14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</row>
    <row r="206" spans="1:14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</row>
    <row r="207" spans="1:14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</row>
    <row r="208" spans="1:14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</row>
    <row r="209" spans="1:14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</row>
    <row r="210" spans="1:14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</row>
    <row r="211" spans="1:14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</row>
    <row r="212" spans="1:14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</row>
    <row r="213" spans="1:14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</row>
    <row r="214" spans="1:14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</row>
    <row r="215" spans="1:14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</row>
    <row r="216" spans="1:14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</row>
    <row r="217" spans="1:14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</row>
    <row r="218" spans="1:14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</row>
    <row r="219" spans="1:14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</row>
    <row r="220" spans="1:14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</row>
    <row r="221" spans="1:14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</row>
    <row r="222" spans="1:14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</row>
    <row r="223" spans="1:14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</row>
    <row r="224" spans="1:14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</row>
    <row r="225" spans="1:14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</row>
    <row r="226" spans="1:14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</row>
    <row r="227" spans="1:14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</row>
    <row r="228" spans="1:14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</row>
    <row r="229" spans="1:14" ht="12.7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</row>
    <row r="230" spans="1:14" ht="12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</row>
    <row r="231" spans="1:14" ht="12.7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</row>
    <row r="232" spans="1:14" ht="12.7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</row>
    <row r="233" spans="1:14" ht="12.7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</row>
    <row r="234" spans="1:14" ht="12.7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</row>
    <row r="235" spans="1:14" ht="12.7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</row>
    <row r="236" spans="1:14" ht="12.7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</row>
    <row r="237" spans="1:14" ht="12.7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</row>
    <row r="238" spans="1:14" ht="12.7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</row>
    <row r="239" spans="1:14" ht="12.7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</row>
    <row r="240" spans="1:14" ht="12.7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</row>
    <row r="241" spans="1:14" ht="12.7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</row>
    <row r="242" spans="1:14" ht="12.7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</row>
    <row r="243" spans="1:14" ht="12.7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</row>
    <row r="244" spans="1:14" ht="12.7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</row>
    <row r="245" spans="1:14" ht="12.7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</row>
    <row r="246" spans="1:14" ht="12.7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</row>
    <row r="247" spans="1:14" ht="12.7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</row>
    <row r="248" spans="1:14" ht="12.7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</row>
    <row r="249" spans="1:14" ht="12.7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</row>
    <row r="250" spans="1:14" ht="12.7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</row>
    <row r="251" spans="1:14" ht="12.7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</row>
    <row r="252" spans="1:14" ht="12.7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</row>
    <row r="253" spans="1:14" ht="12.7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</row>
    <row r="254" spans="1:14" ht="12.7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</row>
    <row r="255" spans="1:14" ht="12.7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</row>
    <row r="256" spans="1:14" ht="12.7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</row>
    <row r="257" spans="1:14" ht="12.7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</row>
    <row r="258" spans="1:14" ht="12.7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</row>
    <row r="259" spans="1:14" ht="12.7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</row>
    <row r="260" spans="1:14" ht="12.7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</row>
    <row r="261" spans="1:14" ht="12.7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</row>
    <row r="262" spans="1:14" ht="12.7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</row>
    <row r="263" spans="1:14" ht="12.7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</row>
    <row r="264" spans="1:14" ht="12.7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</row>
    <row r="265" spans="1:14" ht="12.7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</row>
    <row r="266" spans="1:14" ht="12.7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</row>
    <row r="267" spans="1:14" ht="12.7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</row>
    <row r="268" spans="1:14" ht="12.7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</row>
    <row r="269" spans="1:14" ht="12.7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</row>
    <row r="270" spans="1:14" ht="12.7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</row>
    <row r="271" spans="1:14" ht="12.7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</row>
    <row r="272" spans="1:14" ht="12.7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</row>
    <row r="273" spans="1:14" ht="12.7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</row>
    <row r="274" spans="1:14" ht="12.7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</row>
    <row r="275" spans="1:14" ht="12.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</row>
    <row r="276" spans="1:14" ht="12.7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</row>
    <row r="277" spans="1:14" ht="12.7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</row>
    <row r="278" spans="1:14" ht="12.7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</row>
    <row r="279" spans="1:14" ht="12.7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</row>
    <row r="280" spans="1:14" ht="12.7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</row>
    <row r="281" spans="1:14" ht="12.7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</row>
    <row r="282" spans="1:14" ht="12.7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</row>
    <row r="283" spans="1:14" ht="12.7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</row>
    <row r="284" spans="1:14" ht="12.7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</row>
    <row r="285" spans="1:14" ht="12.7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</row>
    <row r="286" spans="1:14" ht="12.7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</row>
    <row r="287" spans="1:14" ht="12.7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</row>
    <row r="288" spans="1:14" ht="12.7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</row>
    <row r="289" spans="1:14" ht="12.7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</row>
    <row r="290" spans="1:14" ht="12.7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</row>
    <row r="291" spans="1:14" ht="12.7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</row>
    <row r="292" spans="1:14" ht="12.7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</row>
    <row r="293" spans="1:14" ht="12.7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</row>
    <row r="294" spans="1:14" ht="12.7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</row>
    <row r="295" spans="1:14" ht="12.7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</row>
    <row r="296" spans="1:14" ht="12.7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</row>
    <row r="297" spans="1:14" ht="12.7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</row>
    <row r="298" spans="1:14" ht="12.7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</row>
    <row r="299" spans="1:14" ht="12.7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</row>
    <row r="300" spans="1:14" ht="12.7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</row>
    <row r="301" spans="1:14" ht="12.7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</row>
    <row r="302" spans="1:14" ht="12.7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</row>
    <row r="303" spans="1:14" ht="12.7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</row>
    <row r="304" spans="1:14" ht="12.7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</row>
    <row r="305" spans="1:14" ht="12.7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</row>
    <row r="306" spans="1:14" ht="12.7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</row>
    <row r="307" spans="1:14" ht="12.7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</row>
    <row r="308" spans="1:14" ht="12.7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</row>
    <row r="309" spans="1:14" ht="12.7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</row>
    <row r="310" spans="1:14" ht="12.7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</row>
    <row r="311" spans="1:14" ht="12.7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</row>
    <row r="312" spans="1:14" ht="12.7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</row>
    <row r="313" spans="1:14" ht="12.7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</row>
    <row r="314" spans="1:14" ht="12.7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</row>
    <row r="315" spans="1:14" ht="12.7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</row>
    <row r="316" spans="1:14" ht="12.7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</row>
    <row r="317" spans="1:14" ht="12.7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</row>
    <row r="318" spans="1:14" ht="12.7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</row>
    <row r="319" spans="1:14" ht="12.7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</row>
    <row r="320" spans="1:14" ht="12.7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</row>
    <row r="321" spans="1:14" ht="12.7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</row>
    <row r="322" spans="1:14" ht="12.7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</row>
    <row r="323" spans="1:14" ht="12.7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</row>
    <row r="324" spans="1:14" ht="12.7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</row>
    <row r="325" spans="1:14" ht="12.7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</row>
    <row r="326" spans="1:14" ht="12.7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</row>
    <row r="327" spans="1:14" ht="12.7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</row>
    <row r="328" spans="1:14" ht="12.7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</row>
    <row r="329" spans="1:14" ht="12.7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</row>
    <row r="330" spans="1:14" ht="12.7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</row>
    <row r="331" spans="1:14" ht="12.7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</row>
    <row r="332" spans="1:14" ht="12.7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</row>
    <row r="333" spans="1:14" ht="12.7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</row>
    <row r="334" spans="1:14" ht="12.7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</row>
    <row r="335" spans="1:14" ht="12.7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</row>
    <row r="336" spans="1:14" ht="12.7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</row>
    <row r="337" spans="1:14" ht="12.7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</row>
    <row r="338" spans="1:14" ht="12.7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</row>
    <row r="339" spans="1:14" ht="12.7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</row>
    <row r="340" spans="1:14" ht="12.7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</row>
    <row r="341" spans="1:14" ht="12.7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</row>
    <row r="342" spans="1:14" ht="12.7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</row>
    <row r="343" spans="1:14" ht="12.7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</row>
    <row r="344" spans="1:14" ht="12.7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</row>
    <row r="345" spans="1:14" ht="12.7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</row>
    <row r="346" spans="1:14" ht="12.7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</row>
    <row r="347" spans="1:14" ht="12.7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</row>
    <row r="348" spans="1:14" ht="12.7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</row>
    <row r="349" spans="1:14" ht="12.7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</row>
    <row r="350" spans="1:14" ht="12.7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</row>
    <row r="351" spans="1:14" ht="12.7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</row>
    <row r="352" spans="1:14" ht="12.7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</row>
    <row r="353" spans="1:14" ht="12.7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</row>
    <row r="354" spans="1:14" ht="12.7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</row>
    <row r="355" spans="1:14" ht="12.7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</row>
    <row r="356" spans="1:14" ht="12.7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</row>
    <row r="357" spans="1:14" ht="12.7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</row>
    <row r="358" spans="1:14" ht="12.7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</row>
    <row r="359" spans="1:14" ht="12.7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</row>
    <row r="360" spans="1:14" ht="12.7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</row>
    <row r="361" spans="1:14" ht="12.7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</row>
    <row r="362" spans="1:14" ht="12.7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</row>
    <row r="363" spans="1:14" ht="12.7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</row>
    <row r="364" spans="1:14" ht="12.7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</row>
    <row r="365" spans="1:14" ht="12.7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</row>
    <row r="366" spans="1:14" ht="12.7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</row>
    <row r="367" spans="1:14" ht="12.7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</row>
    <row r="368" spans="1:14" ht="12.7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</row>
    <row r="369" spans="1:14" ht="12.7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</row>
    <row r="370" spans="1:14" ht="12.7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</row>
    <row r="371" spans="1:14" ht="12.7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</row>
    <row r="372" spans="1:14" ht="12.7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</row>
    <row r="373" spans="1:14" ht="12.7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</row>
    <row r="374" spans="1:14" ht="12.7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</row>
    <row r="375" spans="1:14" ht="12.7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</row>
    <row r="376" spans="1:14" ht="12.7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</row>
    <row r="377" spans="1:14" ht="12.7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</row>
    <row r="378" spans="1:14" ht="12.7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</row>
    <row r="379" spans="1:14" ht="12.7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</row>
    <row r="380" spans="1:14" ht="12.7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</row>
    <row r="381" spans="1:14" ht="12.7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</row>
    <row r="382" spans="1:14" ht="12.7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</row>
    <row r="383" spans="1:14" ht="12.7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</row>
    <row r="384" spans="1:14" ht="12.7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</row>
    <row r="385" spans="1:14" ht="12.7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</row>
    <row r="386" spans="1:14" ht="12.7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</row>
    <row r="387" spans="1:14" ht="12.7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</row>
    <row r="388" spans="1:14" ht="12.7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</row>
    <row r="389" spans="1:14" ht="12.7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</row>
    <row r="390" spans="1:14" ht="12.7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</row>
    <row r="391" spans="1:14" ht="12.7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</row>
    <row r="392" spans="1:14" ht="12.7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</row>
    <row r="393" spans="1:14" ht="12.7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</row>
    <row r="394" spans="1:14" ht="12.7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</row>
    <row r="395" spans="1:14" ht="12.7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</row>
    <row r="396" spans="1:14" ht="12.7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</row>
    <row r="397" spans="1:14" ht="12.7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</row>
    <row r="398" spans="1:14" ht="12.7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</row>
    <row r="399" spans="1:14" ht="12.7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</row>
    <row r="400" spans="1:14" ht="12.7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</row>
    <row r="401" spans="1:14" ht="12.7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</row>
    <row r="402" spans="1:14" ht="12.7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</row>
    <row r="403" spans="1:14" ht="12.7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</row>
    <row r="404" spans="1:14" ht="12.7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</row>
    <row r="405" spans="1:14" ht="12.7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</row>
    <row r="406" spans="1:14" ht="12.7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</row>
    <row r="407" spans="1:14" ht="12.7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</row>
    <row r="408" spans="1:14" ht="12.7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</row>
    <row r="409" spans="1:14" ht="12.7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</row>
    <row r="410" spans="1:14" ht="12.7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</row>
    <row r="411" spans="1:14" ht="12.7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</row>
    <row r="412" spans="1:14" ht="12.7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</row>
    <row r="413" spans="1:14" ht="12.7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</row>
    <row r="414" spans="1:14" ht="12.7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</row>
    <row r="415" spans="1:14" ht="12.7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</row>
    <row r="416" spans="1:14" ht="12.7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</row>
    <row r="417" spans="1:14" ht="12.7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</row>
    <row r="418" spans="1:14" ht="12.7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</row>
    <row r="419" spans="1:14" ht="12.7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</row>
    <row r="420" spans="1:14" ht="12.7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</row>
    <row r="421" spans="1:14" ht="12.7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</row>
    <row r="422" spans="1:14" ht="12.7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</row>
    <row r="423" spans="1:14" ht="12.7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</row>
    <row r="424" spans="1:14" ht="12.7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</row>
    <row r="425" spans="1:14" ht="12.7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2"/>
  <sheetViews>
    <sheetView workbookViewId="0" topLeftCell="A1">
      <selection activeCell="B1" sqref="B1"/>
    </sheetView>
  </sheetViews>
  <sheetFormatPr defaultColWidth="9.140625" defaultRowHeight="15"/>
  <cols>
    <col min="1" max="1" width="1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13.28125" style="4" customWidth="1"/>
    <col min="8" max="8" width="15.7109375" style="4" customWidth="1"/>
    <col min="9" max="9" width="5.421875" style="4" customWidth="1"/>
    <col min="10" max="10" width="16.28125" style="4" customWidth="1"/>
    <col min="11" max="11" width="3.140625" style="4" customWidth="1"/>
    <col min="12" max="12" width="0.85546875" style="3" customWidth="1"/>
    <col min="13" max="13" width="0.13671875" style="3" hidden="1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tr">
        <f>'Income Statement'!A5</f>
        <v>ANNOUNCEMENT OF UNAUDITED CONSOLIDATED RESULTS 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tr">
        <f>'Income Statement'!A6</f>
        <v>FOR THE SECOND QUARTER AND HALF YEAR ENDED 30 JUNE 2008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0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spans="1:14" ht="14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  <c r="M8" s="90"/>
      <c r="N8" s="89"/>
    </row>
    <row r="9" spans="1:14" ht="14.25" customHeight="1">
      <c r="A9" s="66" t="s">
        <v>127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90"/>
      <c r="M9" s="90"/>
      <c r="N9" s="89"/>
    </row>
    <row r="10" spans="1:14" ht="14.25" customHeight="1">
      <c r="A10" s="66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90"/>
      <c r="N10" s="89"/>
    </row>
    <row r="11" spans="1:14" ht="14.25" customHeight="1">
      <c r="A11" s="139"/>
      <c r="B11" s="140"/>
      <c r="C11" s="140"/>
      <c r="D11" s="140"/>
      <c r="E11" s="140"/>
      <c r="F11" s="140"/>
      <c r="G11" s="140"/>
      <c r="H11" s="141" t="s">
        <v>37</v>
      </c>
      <c r="I11" s="142"/>
      <c r="J11" s="141" t="s">
        <v>37</v>
      </c>
      <c r="K11" s="140"/>
      <c r="L11" s="90"/>
      <c r="M11" s="90"/>
      <c r="N11" s="89"/>
    </row>
    <row r="12" spans="1:14" ht="14.25" customHeight="1">
      <c r="A12" s="114"/>
      <c r="B12" s="89"/>
      <c r="C12" s="89"/>
      <c r="D12" s="89"/>
      <c r="E12" s="89"/>
      <c r="F12" s="89"/>
      <c r="G12" s="89"/>
      <c r="H12" s="118" t="str">
        <f>'Income Statement'!L15</f>
        <v>30.6.2008</v>
      </c>
      <c r="I12" s="108"/>
      <c r="J12" s="184" t="s">
        <v>124</v>
      </c>
      <c r="K12" s="112" t="s">
        <v>41</v>
      </c>
      <c r="L12" s="90"/>
      <c r="M12" s="90"/>
      <c r="N12" s="89"/>
    </row>
    <row r="13" spans="1:14" ht="14.25" customHeight="1">
      <c r="A13" s="221"/>
      <c r="B13" s="144"/>
      <c r="C13" s="144"/>
      <c r="D13" s="144"/>
      <c r="E13" s="144"/>
      <c r="F13" s="144"/>
      <c r="G13" s="144"/>
      <c r="H13" s="222" t="s">
        <v>3</v>
      </c>
      <c r="I13" s="75"/>
      <c r="J13" s="183" t="s">
        <v>69</v>
      </c>
      <c r="K13" s="223"/>
      <c r="L13" s="90"/>
      <c r="M13" s="90"/>
      <c r="N13" s="89"/>
    </row>
    <row r="14" spans="1:14" ht="6" customHeight="1">
      <c r="A14" s="146"/>
      <c r="B14" s="90"/>
      <c r="C14" s="90"/>
      <c r="D14" s="90"/>
      <c r="E14" s="90"/>
      <c r="F14" s="90"/>
      <c r="G14" s="90"/>
      <c r="H14" s="147"/>
      <c r="I14" s="108"/>
      <c r="J14" s="147"/>
      <c r="K14" s="143"/>
      <c r="L14" s="90"/>
      <c r="M14" s="90"/>
      <c r="N14" s="89"/>
    </row>
    <row r="15" spans="1:14" ht="14.25" customHeight="1">
      <c r="A15" s="148" t="s">
        <v>45</v>
      </c>
      <c r="B15" s="90"/>
      <c r="C15" s="90"/>
      <c r="D15" s="90"/>
      <c r="E15" s="90"/>
      <c r="F15" s="90"/>
      <c r="G15" s="90"/>
      <c r="H15" s="147"/>
      <c r="I15" s="108"/>
      <c r="J15" s="147"/>
      <c r="K15" s="143"/>
      <c r="L15" s="90"/>
      <c r="M15" s="90"/>
      <c r="N15" s="89"/>
    </row>
    <row r="16" spans="1:14" ht="14.25" customHeight="1">
      <c r="A16" s="149" t="s">
        <v>44</v>
      </c>
      <c r="B16" s="89"/>
      <c r="C16" s="89"/>
      <c r="D16" s="89"/>
      <c r="E16" s="89"/>
      <c r="F16" s="89"/>
      <c r="G16" s="89"/>
      <c r="H16" s="78"/>
      <c r="I16" s="78"/>
      <c r="J16" s="78"/>
      <c r="K16" s="150"/>
      <c r="L16" s="90"/>
      <c r="M16" s="90"/>
      <c r="N16" s="89"/>
    </row>
    <row r="17" spans="1:14" ht="14.25" customHeight="1">
      <c r="A17" s="114" t="s">
        <v>6</v>
      </c>
      <c r="B17" s="114"/>
      <c r="C17" s="89"/>
      <c r="D17" s="89"/>
      <c r="E17" s="89"/>
      <c r="F17" s="151"/>
      <c r="G17" s="89"/>
      <c r="H17" s="196">
        <f>'[1]BOD presentation'!$F$8</f>
        <v>654281</v>
      </c>
      <c r="I17" s="196"/>
      <c r="J17" s="196">
        <v>657585</v>
      </c>
      <c r="L17" s="90"/>
      <c r="M17" s="90"/>
      <c r="N17" s="89"/>
    </row>
    <row r="18" spans="1:14" ht="14.25" customHeight="1">
      <c r="A18" s="114" t="s">
        <v>90</v>
      </c>
      <c r="B18" s="114"/>
      <c r="C18" s="89"/>
      <c r="D18" s="89"/>
      <c r="E18" s="89"/>
      <c r="F18" s="151"/>
      <c r="G18" s="89"/>
      <c r="H18" s="196">
        <f>'[1]BOD presentation'!$F$9</f>
        <v>19697</v>
      </c>
      <c r="I18" s="196"/>
      <c r="J18" s="196">
        <v>19862</v>
      </c>
      <c r="K18" s="112" t="s">
        <v>41</v>
      </c>
      <c r="L18" s="90"/>
      <c r="M18" s="90"/>
      <c r="N18" s="89"/>
    </row>
    <row r="19" spans="1:14" ht="14.25" customHeight="1">
      <c r="A19" s="114" t="s">
        <v>7</v>
      </c>
      <c r="B19" s="107"/>
      <c r="C19" s="89"/>
      <c r="D19" s="89"/>
      <c r="E19" s="89"/>
      <c r="F19" s="151"/>
      <c r="G19" s="89"/>
      <c r="H19" s="196">
        <f>'[1]BOD presentation'!$F$12</f>
        <v>262500</v>
      </c>
      <c r="I19" s="196"/>
      <c r="J19" s="196">
        <v>262500</v>
      </c>
      <c r="K19" s="112"/>
      <c r="L19" s="90"/>
      <c r="M19" s="90"/>
      <c r="N19" s="89"/>
    </row>
    <row r="20" spans="1:14" ht="14.25" customHeight="1">
      <c r="A20" s="114" t="s">
        <v>64</v>
      </c>
      <c r="B20" s="107"/>
      <c r="C20" s="89"/>
      <c r="D20" s="89"/>
      <c r="E20" s="89"/>
      <c r="F20" s="151"/>
      <c r="G20" s="89"/>
      <c r="H20" s="196">
        <f>'[1]BOD presentation'!$F$14</f>
        <v>11896</v>
      </c>
      <c r="I20" s="196"/>
      <c r="J20" s="196">
        <v>13357</v>
      </c>
      <c r="K20" s="77"/>
      <c r="L20" s="90"/>
      <c r="M20" s="90"/>
      <c r="N20" s="89"/>
    </row>
    <row r="21" spans="1:14" ht="14.25" customHeight="1">
      <c r="A21" s="114" t="s">
        <v>63</v>
      </c>
      <c r="B21" s="107"/>
      <c r="C21" s="89"/>
      <c r="D21" s="89"/>
      <c r="E21" s="89"/>
      <c r="F21" s="151"/>
      <c r="G21" s="89"/>
      <c r="H21" s="196">
        <f>'[1]BOD presentation'!$F$10</f>
        <v>12092</v>
      </c>
      <c r="I21" s="196"/>
      <c r="J21" s="196">
        <v>11973</v>
      </c>
      <c r="K21" s="77"/>
      <c r="L21" s="90"/>
      <c r="M21" s="90"/>
      <c r="N21" s="89"/>
    </row>
    <row r="22" spans="1:14" ht="14.25" customHeight="1">
      <c r="A22" s="114" t="s">
        <v>112</v>
      </c>
      <c r="B22" s="107"/>
      <c r="C22" s="89"/>
      <c r="D22" s="89"/>
      <c r="E22" s="89"/>
      <c r="F22" s="151"/>
      <c r="G22" s="89"/>
      <c r="H22" s="196">
        <f>'[1]BOD presentation'!$F$15</f>
        <v>2948</v>
      </c>
      <c r="I22" s="196"/>
      <c r="J22" s="196">
        <v>4768</v>
      </c>
      <c r="K22" s="77"/>
      <c r="L22" s="90"/>
      <c r="M22" s="90"/>
      <c r="N22" s="89"/>
    </row>
    <row r="23" spans="1:14" ht="14.25" customHeight="1">
      <c r="A23" s="114"/>
      <c r="B23" s="114"/>
      <c r="C23" s="89"/>
      <c r="D23" s="89"/>
      <c r="E23" s="89"/>
      <c r="F23" s="151"/>
      <c r="G23" s="89"/>
      <c r="H23" s="197">
        <f>SUM(H17:H22)</f>
        <v>963414</v>
      </c>
      <c r="I23" s="165"/>
      <c r="J23" s="197">
        <f>SUM(J17:J22)</f>
        <v>970045</v>
      </c>
      <c r="K23" s="112"/>
      <c r="L23" s="90"/>
      <c r="M23" s="90"/>
      <c r="N23" s="89"/>
    </row>
    <row r="24" spans="1:14" ht="9.75" customHeight="1">
      <c r="A24" s="114"/>
      <c r="B24" s="114"/>
      <c r="C24" s="89"/>
      <c r="D24" s="89"/>
      <c r="E24" s="89"/>
      <c r="F24" s="154"/>
      <c r="G24" s="89"/>
      <c r="H24" s="196"/>
      <c r="I24" s="196"/>
      <c r="J24" s="196"/>
      <c r="K24" s="78"/>
      <c r="L24" s="90"/>
      <c r="M24" s="90"/>
      <c r="N24" s="89"/>
    </row>
    <row r="25" spans="1:14" ht="14.25" customHeight="1">
      <c r="A25" s="149" t="s">
        <v>30</v>
      </c>
      <c r="B25" s="114"/>
      <c r="C25" s="89"/>
      <c r="D25" s="89"/>
      <c r="E25" s="89"/>
      <c r="F25" s="154"/>
      <c r="G25" s="89"/>
      <c r="H25" s="196"/>
      <c r="I25" s="196"/>
      <c r="J25" s="162"/>
      <c r="K25" s="78"/>
      <c r="L25" s="90"/>
      <c r="M25" s="90"/>
      <c r="N25" s="89"/>
    </row>
    <row r="26" spans="1:14" ht="14.25" customHeight="1">
      <c r="A26" s="114" t="s">
        <v>4</v>
      </c>
      <c r="B26" s="89"/>
      <c r="C26" s="89"/>
      <c r="D26" s="89"/>
      <c r="E26" s="89"/>
      <c r="F26" s="155"/>
      <c r="G26" s="89"/>
      <c r="H26" s="162">
        <f>'[1]BOD presentation'!$F$20</f>
        <v>12255</v>
      </c>
      <c r="I26" s="162"/>
      <c r="J26" s="162">
        <v>10960</v>
      </c>
      <c r="K26" s="78"/>
      <c r="L26" s="90"/>
      <c r="M26" s="90"/>
      <c r="N26" s="89"/>
    </row>
    <row r="27" spans="1:14" ht="14.25" customHeight="1">
      <c r="A27" s="114" t="s">
        <v>77</v>
      </c>
      <c r="B27" s="89"/>
      <c r="C27" s="89"/>
      <c r="D27" s="89"/>
      <c r="E27" s="89"/>
      <c r="F27" s="155"/>
      <c r="G27" s="89"/>
      <c r="H27" s="162">
        <f>'[1]BOD presentation'!$F$21</f>
        <v>29990</v>
      </c>
      <c r="I27" s="162"/>
      <c r="J27" s="162">
        <v>30409</v>
      </c>
      <c r="K27" s="77"/>
      <c r="L27" s="90"/>
      <c r="M27" s="90"/>
      <c r="N27" s="89"/>
    </row>
    <row r="28" spans="1:14" ht="14.25" customHeight="1">
      <c r="A28" s="114" t="s">
        <v>38</v>
      </c>
      <c r="B28" s="89"/>
      <c r="C28" s="89"/>
      <c r="D28" s="89"/>
      <c r="E28" s="89"/>
      <c r="F28" s="155"/>
      <c r="G28" s="89"/>
      <c r="H28" s="162">
        <f>'[1]BOD presentation'!$F$22</f>
        <v>7752</v>
      </c>
      <c r="I28" s="162"/>
      <c r="J28" s="162">
        <v>7329</v>
      </c>
      <c r="K28" s="112"/>
      <c r="L28" s="90"/>
      <c r="M28" s="90"/>
      <c r="N28" s="89"/>
    </row>
    <row r="29" spans="1:14" ht="14.25" customHeight="1">
      <c r="A29" s="114" t="s">
        <v>8</v>
      </c>
      <c r="B29" s="89"/>
      <c r="C29" s="89"/>
      <c r="D29" s="89"/>
      <c r="E29" s="89"/>
      <c r="F29" s="89"/>
      <c r="G29" s="89"/>
      <c r="H29" s="162">
        <f>'[1]BOD presentation'!$F$23</f>
        <v>12603</v>
      </c>
      <c r="I29" s="162"/>
      <c r="J29" s="162">
        <v>23083</v>
      </c>
      <c r="K29" s="78"/>
      <c r="L29" s="90"/>
      <c r="M29" s="90"/>
      <c r="N29" s="89"/>
    </row>
    <row r="30" spans="1:14" ht="14.25" customHeight="1">
      <c r="A30" s="114"/>
      <c r="B30" s="114"/>
      <c r="C30" s="89"/>
      <c r="D30" s="89"/>
      <c r="E30" s="89"/>
      <c r="F30" s="89"/>
      <c r="G30" s="89"/>
      <c r="H30" s="197">
        <f>SUM(H26:H29)</f>
        <v>62600</v>
      </c>
      <c r="I30" s="85"/>
      <c r="J30" s="197">
        <f>SUM(J26:J29)</f>
        <v>71781</v>
      </c>
      <c r="K30" s="112"/>
      <c r="L30" s="90"/>
      <c r="M30" s="90"/>
      <c r="N30" s="89"/>
    </row>
    <row r="31" spans="1:14" ht="3.75" customHeight="1">
      <c r="A31" s="114"/>
      <c r="B31" s="114"/>
      <c r="C31" s="89"/>
      <c r="D31" s="89"/>
      <c r="E31" s="89"/>
      <c r="F31" s="89"/>
      <c r="G31" s="89"/>
      <c r="H31" s="162"/>
      <c r="I31" s="162"/>
      <c r="J31" s="162"/>
      <c r="K31" s="78"/>
      <c r="L31" s="90"/>
      <c r="M31" s="90"/>
      <c r="N31" s="89"/>
    </row>
    <row r="32" spans="1:14" ht="15" customHeight="1" thickBot="1">
      <c r="A32" s="149" t="s">
        <v>50</v>
      </c>
      <c r="B32" s="114"/>
      <c r="C32" s="89"/>
      <c r="D32" s="89"/>
      <c r="E32" s="89"/>
      <c r="F32" s="89"/>
      <c r="G32" s="89"/>
      <c r="H32" s="198">
        <f>H23+H30</f>
        <v>1026014</v>
      </c>
      <c r="I32" s="85"/>
      <c r="J32" s="198">
        <f>J23+J30</f>
        <v>1041826</v>
      </c>
      <c r="K32" s="112"/>
      <c r="L32" s="90"/>
      <c r="M32" s="90"/>
      <c r="N32" s="89"/>
    </row>
    <row r="33" spans="1:14" ht="9.75" customHeight="1">
      <c r="A33" s="149"/>
      <c r="B33" s="114"/>
      <c r="C33" s="89"/>
      <c r="D33" s="89"/>
      <c r="E33" s="89"/>
      <c r="F33" s="89"/>
      <c r="G33" s="89"/>
      <c r="H33" s="162"/>
      <c r="I33" s="162"/>
      <c r="J33" s="162"/>
      <c r="K33" s="78"/>
      <c r="L33" s="90"/>
      <c r="M33" s="90"/>
      <c r="N33" s="89"/>
    </row>
    <row r="34" spans="1:14" ht="15" customHeight="1">
      <c r="A34" s="149" t="s">
        <v>46</v>
      </c>
      <c r="B34" s="114"/>
      <c r="C34" s="89"/>
      <c r="D34" s="89"/>
      <c r="E34" s="89"/>
      <c r="F34" s="89"/>
      <c r="G34" s="89"/>
      <c r="H34" s="162"/>
      <c r="I34" s="162"/>
      <c r="J34" s="162"/>
      <c r="K34" s="78"/>
      <c r="L34" s="90"/>
      <c r="M34" s="90"/>
      <c r="N34" s="89"/>
    </row>
    <row r="35" spans="1:14" ht="15" customHeight="1">
      <c r="A35" s="149" t="s">
        <v>78</v>
      </c>
      <c r="B35" s="114"/>
      <c r="C35" s="89"/>
      <c r="D35" s="89"/>
      <c r="E35" s="89"/>
      <c r="F35" s="89"/>
      <c r="G35" s="89"/>
      <c r="H35" s="162"/>
      <c r="I35" s="162"/>
      <c r="J35" s="162"/>
      <c r="K35" s="78"/>
      <c r="L35" s="90"/>
      <c r="M35" s="90"/>
      <c r="N35" s="89"/>
    </row>
    <row r="36" spans="1:14" ht="15" customHeight="1">
      <c r="A36" s="114" t="s">
        <v>52</v>
      </c>
      <c r="B36" s="89"/>
      <c r="C36" s="89"/>
      <c r="D36" s="89"/>
      <c r="E36" s="89"/>
      <c r="F36" s="89"/>
      <c r="G36" s="89"/>
      <c r="H36" s="196">
        <f>'[1]BOD presentation'!$F$30</f>
        <v>440000</v>
      </c>
      <c r="I36" s="196"/>
      <c r="J36" s="196">
        <v>440000</v>
      </c>
      <c r="K36" s="78"/>
      <c r="L36" s="90"/>
      <c r="M36" s="90"/>
      <c r="N36" s="89"/>
    </row>
    <row r="37" spans="1:14" ht="15" customHeight="1">
      <c r="A37" s="114" t="s">
        <v>5</v>
      </c>
      <c r="B37" s="89"/>
      <c r="C37" s="89"/>
      <c r="D37" s="89"/>
      <c r="E37" s="89"/>
      <c r="F37" s="89"/>
      <c r="G37" s="89"/>
      <c r="H37" s="214">
        <f>'[1]BOD presentation'!$F$31</f>
        <v>283595</v>
      </c>
      <c r="I37" s="196"/>
      <c r="J37" s="214">
        <v>282615</v>
      </c>
      <c r="K37" s="112"/>
      <c r="L37" s="90"/>
      <c r="M37" s="90"/>
      <c r="N37" s="89"/>
    </row>
    <row r="38" spans="1:14" ht="15" customHeight="1">
      <c r="A38" s="74" t="s">
        <v>79</v>
      </c>
      <c r="B38" s="114"/>
      <c r="C38" s="89"/>
      <c r="D38" s="89"/>
      <c r="E38" s="89"/>
      <c r="F38" s="89"/>
      <c r="G38" s="89"/>
      <c r="H38" s="162">
        <f>SUM(H36:H37)</f>
        <v>723595</v>
      </c>
      <c r="I38" s="162"/>
      <c r="J38" s="162">
        <f>SUM(J36:J37)</f>
        <v>722615</v>
      </c>
      <c r="K38" s="112"/>
      <c r="L38" s="90"/>
      <c r="M38" s="90"/>
      <c r="N38" s="89"/>
    </row>
    <row r="39" spans="1:14" ht="15" customHeight="1">
      <c r="A39" s="74" t="s">
        <v>80</v>
      </c>
      <c r="B39" s="114"/>
      <c r="C39" s="89"/>
      <c r="D39" s="89"/>
      <c r="E39" s="89"/>
      <c r="F39" s="89"/>
      <c r="G39" s="89"/>
      <c r="H39" s="162"/>
      <c r="I39" s="162"/>
      <c r="J39" s="162"/>
      <c r="K39" s="112"/>
      <c r="L39" s="90"/>
      <c r="M39" s="90"/>
      <c r="N39" s="89"/>
    </row>
    <row r="40" spans="1:14" ht="15" customHeight="1">
      <c r="A40" s="114" t="s">
        <v>62</v>
      </c>
      <c r="B40" s="114"/>
      <c r="C40" s="89"/>
      <c r="D40" s="89"/>
      <c r="E40" s="89"/>
      <c r="F40" s="89"/>
      <c r="G40" s="89"/>
      <c r="H40" s="162">
        <f>'[1]BOD presentation'!$F$33</f>
        <v>57823</v>
      </c>
      <c r="I40" s="162"/>
      <c r="J40" s="162">
        <v>53601</v>
      </c>
      <c r="K40" s="112"/>
      <c r="L40" s="90"/>
      <c r="M40" s="90"/>
      <c r="N40" s="89"/>
    </row>
    <row r="41" spans="1:14" ht="15" customHeight="1">
      <c r="A41" s="149" t="s">
        <v>51</v>
      </c>
      <c r="B41" s="114"/>
      <c r="C41" s="89"/>
      <c r="D41" s="89"/>
      <c r="E41" s="89"/>
      <c r="F41" s="89"/>
      <c r="G41" s="89"/>
      <c r="H41" s="197">
        <f>SUM(H38:H40)</f>
        <v>781418</v>
      </c>
      <c r="I41" s="85"/>
      <c r="J41" s="197">
        <f>SUM(J38:J40)</f>
        <v>776216</v>
      </c>
      <c r="K41" s="112"/>
      <c r="L41" s="90"/>
      <c r="M41" s="90"/>
      <c r="N41" s="89"/>
    </row>
    <row r="42" spans="1:14" ht="9.75" customHeight="1">
      <c r="A42" s="149"/>
      <c r="B42" s="114"/>
      <c r="C42" s="89"/>
      <c r="D42" s="89"/>
      <c r="E42" s="89"/>
      <c r="F42" s="89"/>
      <c r="G42" s="89"/>
      <c r="H42" s="162"/>
      <c r="I42" s="162"/>
      <c r="J42" s="162"/>
      <c r="K42" s="78"/>
      <c r="L42" s="90"/>
      <c r="M42" s="90"/>
      <c r="N42" s="89"/>
    </row>
    <row r="43" spans="1:14" ht="15" customHeight="1">
      <c r="A43" s="149" t="s">
        <v>47</v>
      </c>
      <c r="B43" s="114"/>
      <c r="C43" s="89"/>
      <c r="D43" s="89"/>
      <c r="E43" s="89"/>
      <c r="F43" s="89"/>
      <c r="G43" s="89"/>
      <c r="H43" s="162"/>
      <c r="I43" s="162"/>
      <c r="J43" s="162"/>
      <c r="K43" s="78"/>
      <c r="L43" s="90"/>
      <c r="M43" s="90"/>
      <c r="N43" s="89"/>
    </row>
    <row r="44" spans="1:14" ht="15" customHeight="1">
      <c r="A44" s="149" t="s">
        <v>104</v>
      </c>
      <c r="B44" s="114"/>
      <c r="C44" s="89"/>
      <c r="D44" s="89"/>
      <c r="E44" s="89"/>
      <c r="F44" s="89"/>
      <c r="G44" s="89"/>
      <c r="H44" s="162"/>
      <c r="I44" s="162"/>
      <c r="J44" s="162"/>
      <c r="K44" s="78"/>
      <c r="L44" s="90"/>
      <c r="M44" s="90"/>
      <c r="N44" s="89"/>
    </row>
    <row r="45" spans="1:14" ht="15" customHeight="1">
      <c r="A45" s="114" t="s">
        <v>65</v>
      </c>
      <c r="B45" s="89"/>
      <c r="C45" s="89"/>
      <c r="D45" s="89"/>
      <c r="E45" s="89"/>
      <c r="F45" s="89"/>
      <c r="G45" s="89"/>
      <c r="H45" s="196">
        <f>'[1]BOD presentation'!$F$40</f>
        <v>55800</v>
      </c>
      <c r="I45" s="196"/>
      <c r="J45" s="196">
        <v>75867</v>
      </c>
      <c r="K45" s="74"/>
      <c r="L45" s="90"/>
      <c r="M45" s="90"/>
      <c r="N45" s="89"/>
    </row>
    <row r="46" spans="1:14" ht="15" customHeight="1">
      <c r="A46" s="114" t="s">
        <v>53</v>
      </c>
      <c r="B46" s="89"/>
      <c r="C46" s="89"/>
      <c r="D46" s="89"/>
      <c r="E46" s="89"/>
      <c r="F46" s="89"/>
      <c r="G46" s="89"/>
      <c r="H46" s="196">
        <f>'[1]BOD presentation'!$F$41</f>
        <v>11501</v>
      </c>
      <c r="I46" s="196"/>
      <c r="J46" s="196">
        <v>10936</v>
      </c>
      <c r="K46" s="153"/>
      <c r="L46" s="90"/>
      <c r="M46" s="90"/>
      <c r="N46" s="89"/>
    </row>
    <row r="47" spans="1:14" ht="15" customHeight="1">
      <c r="A47" s="114" t="s">
        <v>54</v>
      </c>
      <c r="B47" s="89"/>
      <c r="C47" s="89"/>
      <c r="D47" s="89"/>
      <c r="E47" s="89"/>
      <c r="F47" s="89"/>
      <c r="G47" s="89"/>
      <c r="H47" s="196">
        <f>'[1]BOD presentation'!$F$42</f>
        <v>12917</v>
      </c>
      <c r="I47" s="196"/>
      <c r="J47" s="196">
        <v>12350</v>
      </c>
      <c r="K47" s="112"/>
      <c r="L47" s="90"/>
      <c r="M47" s="90"/>
      <c r="N47" s="89"/>
    </row>
    <row r="48" spans="1:14" ht="15" customHeight="1">
      <c r="A48" s="149"/>
      <c r="B48" s="114"/>
      <c r="C48" s="89"/>
      <c r="D48" s="89"/>
      <c r="E48" s="89"/>
      <c r="F48" s="89"/>
      <c r="G48" s="89"/>
      <c r="H48" s="197">
        <f>SUM(H45:H47)</f>
        <v>80218</v>
      </c>
      <c r="I48" s="85"/>
      <c r="J48" s="197">
        <f>SUM(J45:J47)</f>
        <v>99153</v>
      </c>
      <c r="K48" s="112"/>
      <c r="L48" s="90"/>
      <c r="M48" s="90"/>
      <c r="N48" s="89"/>
    </row>
    <row r="49" spans="1:14" ht="10.5" customHeight="1">
      <c r="A49" s="149"/>
      <c r="B49" s="114"/>
      <c r="C49" s="89"/>
      <c r="D49" s="89"/>
      <c r="E49" s="89"/>
      <c r="F49" s="89"/>
      <c r="G49" s="89"/>
      <c r="H49" s="162"/>
      <c r="I49" s="162"/>
      <c r="J49" s="162"/>
      <c r="K49" s="78"/>
      <c r="L49" s="90"/>
      <c r="M49" s="90"/>
      <c r="N49" s="89"/>
    </row>
    <row r="50" spans="1:14" ht="15" customHeight="1">
      <c r="A50" s="149" t="s">
        <v>29</v>
      </c>
      <c r="B50" s="114"/>
      <c r="C50" s="89"/>
      <c r="D50" s="89"/>
      <c r="E50" s="89"/>
      <c r="F50" s="89"/>
      <c r="G50" s="89"/>
      <c r="H50" s="162"/>
      <c r="I50" s="162"/>
      <c r="J50" s="162"/>
      <c r="K50" s="78"/>
      <c r="L50" s="90"/>
      <c r="M50" s="90"/>
      <c r="N50" s="89"/>
    </row>
    <row r="51" spans="1:14" ht="15" customHeight="1">
      <c r="A51" s="114" t="s">
        <v>81</v>
      </c>
      <c r="B51" s="89"/>
      <c r="C51" s="89"/>
      <c r="D51" s="89"/>
      <c r="E51" s="89"/>
      <c r="F51" s="89"/>
      <c r="G51" s="89"/>
      <c r="H51" s="162">
        <f>'[1]BOD presentation'!$F$46</f>
        <v>57784</v>
      </c>
      <c r="I51" s="162"/>
      <c r="J51" s="162">
        <v>74313</v>
      </c>
      <c r="K51" s="78"/>
      <c r="L51" s="90"/>
      <c r="M51" s="90"/>
      <c r="N51" s="89"/>
    </row>
    <row r="52" spans="1:14" ht="15" customHeight="1">
      <c r="A52" s="114" t="s">
        <v>70</v>
      </c>
      <c r="B52" s="89"/>
      <c r="C52" s="89"/>
      <c r="D52" s="89"/>
      <c r="E52" s="89"/>
      <c r="F52" s="89"/>
      <c r="G52" s="89"/>
      <c r="H52" s="162">
        <f>'[1]BOD presentation'!$F$47</f>
        <v>102377</v>
      </c>
      <c r="I52" s="162"/>
      <c r="J52" s="162">
        <v>87812</v>
      </c>
      <c r="K52" s="78"/>
      <c r="L52" s="90"/>
      <c r="M52" s="90"/>
      <c r="N52" s="89"/>
    </row>
    <row r="53" spans="1:14" ht="15" customHeight="1">
      <c r="A53" s="114" t="s">
        <v>82</v>
      </c>
      <c r="B53" s="89"/>
      <c r="C53" s="89"/>
      <c r="D53" s="89"/>
      <c r="E53" s="89"/>
      <c r="F53" s="89"/>
      <c r="G53" s="89"/>
      <c r="H53" s="162">
        <f>'[1]BOD presentation'!$F$48</f>
        <v>4217</v>
      </c>
      <c r="I53" s="162"/>
      <c r="J53" s="162">
        <v>4332</v>
      </c>
      <c r="K53" s="112"/>
      <c r="L53" s="90"/>
      <c r="M53" s="90"/>
      <c r="N53" s="89"/>
    </row>
    <row r="54" spans="1:14" ht="15" customHeight="1" hidden="1">
      <c r="A54" s="114" t="s">
        <v>105</v>
      </c>
      <c r="B54" s="89"/>
      <c r="C54" s="89"/>
      <c r="D54" s="89"/>
      <c r="E54" s="89"/>
      <c r="F54" s="89"/>
      <c r="G54" s="89"/>
      <c r="H54" s="162">
        <f>'[1]BOD presentation'!$F$49</f>
        <v>0</v>
      </c>
      <c r="I54" s="162"/>
      <c r="J54" s="162">
        <v>0</v>
      </c>
      <c r="K54" s="112"/>
      <c r="L54" s="90"/>
      <c r="M54" s="90"/>
      <c r="N54" s="89"/>
    </row>
    <row r="55" spans="1:14" ht="15" customHeight="1">
      <c r="A55" s="149"/>
      <c r="B55" s="114"/>
      <c r="C55" s="89"/>
      <c r="D55" s="89"/>
      <c r="E55" s="89"/>
      <c r="F55" s="89"/>
      <c r="G55" s="89"/>
      <c r="H55" s="197">
        <f>SUM(H51:H54)</f>
        <v>164378</v>
      </c>
      <c r="I55" s="85"/>
      <c r="J55" s="197">
        <f>SUM(J51:J54)</f>
        <v>166457</v>
      </c>
      <c r="K55" s="112"/>
      <c r="L55" s="90"/>
      <c r="M55" s="90"/>
      <c r="N55" s="89"/>
    </row>
    <row r="56" spans="1:14" ht="14.25" customHeight="1">
      <c r="A56" s="149" t="s">
        <v>48</v>
      </c>
      <c r="B56" s="114"/>
      <c r="C56" s="89"/>
      <c r="D56" s="89"/>
      <c r="E56" s="89"/>
      <c r="F56" s="89"/>
      <c r="G56" s="89"/>
      <c r="H56" s="197">
        <f>H48+H55</f>
        <v>244596</v>
      </c>
      <c r="I56" s="85"/>
      <c r="J56" s="197">
        <f>J48+J55</f>
        <v>265610</v>
      </c>
      <c r="K56" s="112"/>
      <c r="L56" s="90"/>
      <c r="M56" s="90"/>
      <c r="N56" s="89"/>
    </row>
    <row r="57" spans="1:14" ht="6" customHeight="1">
      <c r="A57" s="114"/>
      <c r="B57" s="89"/>
      <c r="C57" s="89"/>
      <c r="D57" s="89"/>
      <c r="E57" s="89"/>
      <c r="F57" s="89"/>
      <c r="G57" s="89"/>
      <c r="H57" s="85"/>
      <c r="I57" s="85"/>
      <c r="J57" s="85"/>
      <c r="K57" s="78"/>
      <c r="L57" s="90"/>
      <c r="M57" s="90"/>
      <c r="N57" s="89"/>
    </row>
    <row r="58" spans="1:14" ht="14.25" customHeight="1" thickBot="1">
      <c r="A58" s="149" t="s">
        <v>49</v>
      </c>
      <c r="B58" s="89"/>
      <c r="C58" s="89"/>
      <c r="D58" s="89"/>
      <c r="E58" s="89"/>
      <c r="F58" s="89"/>
      <c r="G58" s="89"/>
      <c r="H58" s="198">
        <f>H41+H56</f>
        <v>1026014</v>
      </c>
      <c r="I58" s="85"/>
      <c r="J58" s="198">
        <f>J41+J56</f>
        <v>1041826</v>
      </c>
      <c r="K58" s="78"/>
      <c r="L58" s="90"/>
      <c r="M58" s="90"/>
      <c r="N58" s="89"/>
    </row>
    <row r="59" spans="1:14" ht="14.25" customHeight="1" hidden="1">
      <c r="A59" s="114"/>
      <c r="B59" s="89"/>
      <c r="C59" s="89"/>
      <c r="D59" s="89"/>
      <c r="E59" s="89"/>
      <c r="F59" s="89"/>
      <c r="G59" s="89"/>
      <c r="H59" s="162"/>
      <c r="I59" s="162"/>
      <c r="J59" s="162"/>
      <c r="K59" s="78"/>
      <c r="L59" s="90"/>
      <c r="M59" s="90"/>
      <c r="N59" s="89"/>
    </row>
    <row r="60" spans="1:14" ht="9" customHeight="1">
      <c r="A60" s="114"/>
      <c r="B60" s="89"/>
      <c r="C60" s="89"/>
      <c r="D60" s="89"/>
      <c r="E60" s="89"/>
      <c r="F60" s="89"/>
      <c r="G60" s="89"/>
      <c r="H60" s="162"/>
      <c r="I60" s="162"/>
      <c r="J60" s="162"/>
      <c r="K60" s="112"/>
      <c r="L60" s="90"/>
      <c r="M60" s="90"/>
      <c r="N60" s="89"/>
    </row>
    <row r="61" spans="1:14" ht="14.25" customHeight="1">
      <c r="A61" s="114" t="s">
        <v>55</v>
      </c>
      <c r="B61" s="114"/>
      <c r="C61" s="89"/>
      <c r="D61" s="89"/>
      <c r="E61" s="89"/>
      <c r="F61" s="89"/>
      <c r="G61" s="89"/>
      <c r="H61" s="213">
        <f>H38/440000</f>
        <v>1.6445340909090909</v>
      </c>
      <c r="I61" s="213"/>
      <c r="J61" s="213">
        <f>J38/440000</f>
        <v>1.6423068181818181</v>
      </c>
      <c r="K61" s="153"/>
      <c r="L61" s="90"/>
      <c r="M61" s="90"/>
      <c r="N61" s="89"/>
    </row>
    <row r="62" spans="1:14" ht="14.25" customHeight="1">
      <c r="A62" s="114" t="s">
        <v>135</v>
      </c>
      <c r="B62" s="114"/>
      <c r="C62" s="89"/>
      <c r="D62" s="89"/>
      <c r="E62" s="89"/>
      <c r="F62" s="89"/>
      <c r="G62" s="89"/>
      <c r="H62" s="162"/>
      <c r="I62" s="162"/>
      <c r="J62" s="162"/>
      <c r="K62" s="153"/>
      <c r="L62" s="90"/>
      <c r="M62" s="90"/>
      <c r="N62" s="89"/>
    </row>
    <row r="63" spans="1:14" ht="9.75" customHeight="1">
      <c r="A63" s="114"/>
      <c r="B63" s="114"/>
      <c r="C63" s="89"/>
      <c r="D63" s="89"/>
      <c r="E63" s="89"/>
      <c r="F63" s="89"/>
      <c r="G63" s="89"/>
      <c r="H63" s="69"/>
      <c r="I63" s="69"/>
      <c r="J63" s="69"/>
      <c r="K63" s="153"/>
      <c r="L63" s="90"/>
      <c r="M63" s="90"/>
      <c r="N63" s="89"/>
    </row>
    <row r="64" spans="1:14" ht="14.25" customHeight="1" hidden="1">
      <c r="A64" s="115" t="s">
        <v>92</v>
      </c>
      <c r="B64" s="136" t="s">
        <v>94</v>
      </c>
      <c r="C64" s="188"/>
      <c r="D64" s="89"/>
      <c r="E64" s="89"/>
      <c r="F64" s="89"/>
      <c r="G64" s="89"/>
      <c r="H64" s="78"/>
      <c r="I64" s="78"/>
      <c r="J64" s="78"/>
      <c r="K64" s="78"/>
      <c r="L64" s="90"/>
      <c r="M64" s="90"/>
      <c r="N64" s="89"/>
    </row>
    <row r="65" spans="1:14" ht="14.25" customHeight="1" hidden="1">
      <c r="A65" s="115" t="s">
        <v>41</v>
      </c>
      <c r="B65" s="136" t="s">
        <v>95</v>
      </c>
      <c r="C65" s="188"/>
      <c r="D65" s="89"/>
      <c r="E65" s="89"/>
      <c r="F65" s="89"/>
      <c r="G65" s="89"/>
      <c r="H65" s="78"/>
      <c r="I65" s="78"/>
      <c r="J65" s="78"/>
      <c r="K65" s="78"/>
      <c r="L65" s="90"/>
      <c r="M65" s="90"/>
      <c r="N65" s="89"/>
    </row>
    <row r="66" spans="1:14" ht="14.25" customHeight="1" hidden="1">
      <c r="A66" s="115"/>
      <c r="B66" s="136" t="s">
        <v>96</v>
      </c>
      <c r="C66" s="188"/>
      <c r="D66" s="89"/>
      <c r="E66" s="89"/>
      <c r="F66" s="89"/>
      <c r="G66" s="89"/>
      <c r="H66" s="78"/>
      <c r="I66" s="78"/>
      <c r="J66" s="78"/>
      <c r="K66" s="78"/>
      <c r="L66" s="90"/>
      <c r="M66" s="90"/>
      <c r="N66" s="89"/>
    </row>
    <row r="67" spans="1:14" ht="14.25" customHeight="1" hidden="1">
      <c r="A67" s="115"/>
      <c r="B67" s="136" t="s">
        <v>97</v>
      </c>
      <c r="C67" s="188"/>
      <c r="D67" s="89"/>
      <c r="E67" s="89"/>
      <c r="F67" s="89"/>
      <c r="G67" s="89"/>
      <c r="H67" s="78"/>
      <c r="I67" s="78"/>
      <c r="J67" s="78"/>
      <c r="K67" s="78"/>
      <c r="L67" s="90"/>
      <c r="M67" s="90"/>
      <c r="N67" s="89"/>
    </row>
    <row r="68" spans="1:14" ht="14.25" customHeight="1">
      <c r="A68" s="105" t="s">
        <v>118</v>
      </c>
      <c r="B68" s="114"/>
      <c r="C68" s="89"/>
      <c r="D68" s="89"/>
      <c r="E68" s="89"/>
      <c r="F68" s="89"/>
      <c r="G68" s="89"/>
      <c r="H68" s="78"/>
      <c r="I68" s="78"/>
      <c r="J68" s="78"/>
      <c r="K68" s="78"/>
      <c r="L68" s="90"/>
      <c r="M68" s="90"/>
      <c r="N68" s="89"/>
    </row>
    <row r="69" spans="1:12" ht="14.25" customHeight="1">
      <c r="A69" s="105" t="s">
        <v>117</v>
      </c>
      <c r="B69" s="114"/>
      <c r="C69" s="89"/>
      <c r="D69" s="89"/>
      <c r="E69" s="89"/>
      <c r="F69" s="89"/>
      <c r="G69" s="89"/>
      <c r="H69" s="78"/>
      <c r="I69" s="78"/>
      <c r="J69" s="78"/>
      <c r="K69" s="78"/>
      <c r="L69" s="90"/>
    </row>
    <row r="70" spans="1:12" ht="14.25" customHeight="1">
      <c r="A70" s="114"/>
      <c r="B70" s="114"/>
      <c r="C70" s="89"/>
      <c r="D70" s="89"/>
      <c r="E70" s="89"/>
      <c r="F70" s="89"/>
      <c r="G70" s="89"/>
      <c r="H70" s="78"/>
      <c r="I70" s="78"/>
      <c r="J70" s="78"/>
      <c r="K70" s="78"/>
      <c r="L70" s="90"/>
    </row>
    <row r="71" spans="1:11" ht="14.25" customHeight="1">
      <c r="A71" s="12"/>
      <c r="B71" s="12"/>
      <c r="H71" s="13"/>
      <c r="I71" s="13"/>
      <c r="J71" s="13"/>
      <c r="K71" s="13"/>
    </row>
    <row r="72" spans="1:11" ht="14.25" customHeight="1">
      <c r="A72" s="12"/>
      <c r="B72" s="12"/>
      <c r="H72" s="13"/>
      <c r="I72" s="13"/>
      <c r="J72" s="13"/>
      <c r="K72" s="13"/>
    </row>
    <row r="73" spans="1:11" ht="14.25" customHeight="1">
      <c r="A73" s="12"/>
      <c r="B73" s="12"/>
      <c r="H73" s="13"/>
      <c r="I73" s="13"/>
      <c r="J73" s="13"/>
      <c r="K73" s="13"/>
    </row>
    <row r="74" spans="1:11" ht="14.25" customHeight="1">
      <c r="A74" s="12"/>
      <c r="B74" s="12"/>
      <c r="H74" s="13"/>
      <c r="I74" s="13"/>
      <c r="J74" s="13"/>
      <c r="K74" s="13"/>
    </row>
    <row r="75" spans="1:11" ht="14.25" customHeight="1">
      <c r="A75" s="12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</sheetData>
  <printOptions horizontalCentered="1"/>
  <pageMargins left="0.47" right="0.25" top="0.2" bottom="0.15" header="0.2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24">
      <selection activeCell="A24" sqref="A24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20.7109375" style="0" customWidth="1"/>
    <col min="5" max="5" width="11.7109375" style="0" customWidth="1"/>
    <col min="6" max="6" width="11.421875" style="0" customWidth="1"/>
    <col min="7" max="7" width="17.421875" style="0" customWidth="1"/>
    <col min="8" max="8" width="16.8515625" style="0" customWidth="1"/>
    <col min="9" max="9" width="9.8515625" style="0" customWidth="1"/>
    <col min="10" max="10" width="11.7109375" style="0" customWidth="1"/>
    <col min="11" max="11" width="9.8515625" style="0" bestFit="1" customWidth="1"/>
  </cols>
  <sheetData>
    <row r="1" spans="1:10" ht="21" customHeight="1">
      <c r="A1" s="1" t="s">
        <v>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21" customHeight="1">
      <c r="A2" s="1" t="s">
        <v>1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3.5">
      <c r="A3" s="1" t="s">
        <v>2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13.5">
      <c r="A4" s="1"/>
      <c r="B4" s="233"/>
      <c r="C4" s="233"/>
      <c r="D4" s="233"/>
      <c r="E4" s="233"/>
      <c r="F4" s="233"/>
      <c r="G4" s="233"/>
      <c r="H4" s="233"/>
      <c r="I4" s="233"/>
      <c r="J4" s="233"/>
    </row>
    <row r="5" spans="1:10" ht="13.5">
      <c r="A5" s="1" t="str">
        <f>'Balance Sheet'!A5</f>
        <v>ANNOUNCEMENT OF UNAUDITED CONSOLIDATED RESULTS </v>
      </c>
      <c r="B5" s="233"/>
      <c r="C5" s="233"/>
      <c r="D5" s="233"/>
      <c r="E5" s="233"/>
      <c r="F5" s="233"/>
      <c r="G5" s="233"/>
      <c r="H5" s="233"/>
      <c r="I5" s="233"/>
      <c r="J5" s="233"/>
    </row>
    <row r="6" spans="1:10" ht="13.5">
      <c r="A6" s="234" t="str">
        <f>'Balance Sheet'!A6</f>
        <v>FOR THE SECOND QUARTER AND HALF YEAR ENDED 30 JUNE 2008</v>
      </c>
      <c r="B6" s="233"/>
      <c r="C6" s="233"/>
      <c r="D6" s="233"/>
      <c r="E6" s="233"/>
      <c r="F6" s="233"/>
      <c r="G6" s="233"/>
      <c r="H6" s="233"/>
      <c r="I6" s="233"/>
      <c r="J6" s="233"/>
    </row>
    <row r="7" spans="1:10" ht="13.5">
      <c r="A7" s="234"/>
      <c r="B7" s="233"/>
      <c r="C7" s="233"/>
      <c r="D7" s="233"/>
      <c r="E7" s="233"/>
      <c r="F7" s="233"/>
      <c r="G7" s="233"/>
      <c r="H7" s="233"/>
      <c r="I7" s="233"/>
      <c r="J7" s="233"/>
    </row>
    <row r="8" spans="1:10" ht="8.25" customHeight="1">
      <c r="A8" s="234"/>
      <c r="B8" s="233"/>
      <c r="C8" s="233"/>
      <c r="D8" s="233"/>
      <c r="E8" s="233"/>
      <c r="F8" s="233"/>
      <c r="G8" s="233"/>
      <c r="H8" s="233"/>
      <c r="I8" s="233"/>
      <c r="J8" s="233"/>
    </row>
    <row r="9" spans="1:10" ht="15" customHeight="1">
      <c r="A9" s="114"/>
      <c r="B9" s="156"/>
      <c r="C9" s="156"/>
      <c r="D9" s="156"/>
      <c r="E9" s="156"/>
      <c r="F9" s="156"/>
      <c r="G9" s="156"/>
      <c r="H9" s="156"/>
      <c r="I9" s="157"/>
      <c r="J9" s="157"/>
    </row>
    <row r="10" spans="1:10" ht="14.25" customHeight="1">
      <c r="A10" s="74" t="s">
        <v>128</v>
      </c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10" ht="15" customHeight="1">
      <c r="A11" s="108" t="s">
        <v>140</v>
      </c>
      <c r="B11" s="90"/>
      <c r="C11" s="90"/>
      <c r="D11" s="90"/>
      <c r="E11" s="90"/>
      <c r="F11" s="90"/>
      <c r="G11" s="90"/>
      <c r="H11" s="90"/>
      <c r="I11" s="156"/>
      <c r="J11" s="156"/>
    </row>
    <row r="12" spans="1:10" ht="15" customHeight="1">
      <c r="A12" s="108"/>
      <c r="B12" s="90"/>
      <c r="C12" s="90"/>
      <c r="D12" s="90"/>
      <c r="E12" s="90"/>
      <c r="F12" s="90"/>
      <c r="G12" s="90"/>
      <c r="H12" s="90"/>
      <c r="I12" s="156"/>
      <c r="J12" s="156"/>
    </row>
    <row r="13" spans="1:10" ht="15" customHeight="1">
      <c r="A13" s="158"/>
      <c r="B13" s="158"/>
      <c r="C13" s="158"/>
      <c r="D13" s="158"/>
      <c r="E13" s="157"/>
      <c r="F13" s="157"/>
      <c r="G13" s="157"/>
      <c r="H13" s="157"/>
      <c r="I13" s="157"/>
      <c r="J13" s="157"/>
    </row>
    <row r="14" spans="1:10" ht="21" customHeight="1">
      <c r="A14" s="177"/>
      <c r="B14" s="176"/>
      <c r="C14" s="176"/>
      <c r="D14" s="176"/>
      <c r="E14" s="236" t="s">
        <v>60</v>
      </c>
      <c r="F14" s="237"/>
      <c r="G14" s="168"/>
      <c r="H14" s="176"/>
      <c r="I14" s="176"/>
      <c r="J14" s="168"/>
    </row>
    <row r="15" spans="1:10" ht="13.5">
      <c r="A15" s="178"/>
      <c r="B15" s="157"/>
      <c r="C15" s="157"/>
      <c r="D15" s="157"/>
      <c r="E15" s="178"/>
      <c r="F15" s="159"/>
      <c r="G15" s="171"/>
      <c r="H15" s="147" t="s">
        <v>83</v>
      </c>
      <c r="I15" s="157"/>
      <c r="J15" s="169"/>
    </row>
    <row r="16" spans="1:10" ht="13.5">
      <c r="A16" s="178"/>
      <c r="B16" s="157"/>
      <c r="C16" s="157"/>
      <c r="D16" s="157"/>
      <c r="E16" s="178"/>
      <c r="F16" s="157"/>
      <c r="G16" s="171"/>
      <c r="H16" s="147" t="s">
        <v>84</v>
      </c>
      <c r="I16" s="157"/>
      <c r="J16" s="169"/>
    </row>
    <row r="17" spans="1:10" ht="13.5">
      <c r="A17" s="178"/>
      <c r="B17" s="157"/>
      <c r="C17" s="157"/>
      <c r="D17" s="157"/>
      <c r="E17" s="189" t="s">
        <v>10</v>
      </c>
      <c r="F17" s="147" t="s">
        <v>10</v>
      </c>
      <c r="G17" s="171" t="s">
        <v>11</v>
      </c>
      <c r="H17" s="147" t="s">
        <v>85</v>
      </c>
      <c r="I17" s="147" t="s">
        <v>57</v>
      </c>
      <c r="J17" s="171" t="s">
        <v>12</v>
      </c>
    </row>
    <row r="18" spans="1:10" ht="13.5">
      <c r="A18" s="186" t="s">
        <v>66</v>
      </c>
      <c r="B18" s="157"/>
      <c r="C18" s="157"/>
      <c r="D18" s="157"/>
      <c r="E18" s="228" t="s">
        <v>32</v>
      </c>
      <c r="F18" s="145" t="s">
        <v>31</v>
      </c>
      <c r="G18" s="172" t="s">
        <v>129</v>
      </c>
      <c r="H18" s="190" t="s">
        <v>86</v>
      </c>
      <c r="I18" s="147" t="s">
        <v>61</v>
      </c>
      <c r="J18" s="171" t="s">
        <v>58</v>
      </c>
    </row>
    <row r="19" spans="1:10" ht="13.5">
      <c r="A19" s="180"/>
      <c r="B19" s="158"/>
      <c r="C19" s="158"/>
      <c r="D19" s="158"/>
      <c r="E19" s="235" t="s">
        <v>134</v>
      </c>
      <c r="F19" s="88"/>
      <c r="G19" s="88" t="s">
        <v>99</v>
      </c>
      <c r="H19" s="179"/>
      <c r="I19" s="158"/>
      <c r="J19" s="170"/>
    </row>
    <row r="20" spans="1:10" ht="24.75" customHeight="1">
      <c r="A20" s="181"/>
      <c r="B20" s="157"/>
      <c r="C20" s="157"/>
      <c r="D20" s="157"/>
      <c r="E20" s="178"/>
      <c r="F20" s="156"/>
      <c r="G20" s="169"/>
      <c r="H20" s="156"/>
      <c r="I20" s="156"/>
      <c r="J20" s="169"/>
    </row>
    <row r="21" spans="1:10" ht="13.5">
      <c r="A21" s="182" t="s">
        <v>91</v>
      </c>
      <c r="B21" s="157"/>
      <c r="C21" s="157"/>
      <c r="D21" s="157"/>
      <c r="E21" s="229">
        <v>440000</v>
      </c>
      <c r="F21" s="160">
        <v>104501</v>
      </c>
      <c r="G21" s="173">
        <v>126568</v>
      </c>
      <c r="H21" s="160">
        <f>SUM(E21:G21)</f>
        <v>671069</v>
      </c>
      <c r="I21" s="161">
        <v>48450</v>
      </c>
      <c r="J21" s="173">
        <f>SUM(H21:I21)</f>
        <v>719519</v>
      </c>
    </row>
    <row r="22" spans="1:10" ht="7.5" customHeight="1">
      <c r="A22" s="178"/>
      <c r="B22" s="157"/>
      <c r="C22" s="157"/>
      <c r="D22" s="157"/>
      <c r="E22" s="229"/>
      <c r="F22" s="160"/>
      <c r="G22" s="173"/>
      <c r="H22" s="160"/>
      <c r="I22" s="161"/>
      <c r="J22" s="173"/>
    </row>
    <row r="23" spans="1:11" ht="17.25" customHeight="1">
      <c r="A23" s="226"/>
      <c r="B23" s="227"/>
      <c r="C23" s="227"/>
      <c r="D23" s="227"/>
      <c r="E23" s="229"/>
      <c r="F23" s="160"/>
      <c r="G23" s="173"/>
      <c r="H23" s="160"/>
      <c r="I23" s="161"/>
      <c r="J23" s="173"/>
      <c r="K23" s="156"/>
    </row>
    <row r="24" spans="1:11" ht="13.5">
      <c r="A24" s="178" t="s">
        <v>119</v>
      </c>
      <c r="B24" s="90"/>
      <c r="C24" s="108"/>
      <c r="D24" s="108"/>
      <c r="E24" s="230">
        <v>0</v>
      </c>
      <c r="F24" s="162">
        <v>0</v>
      </c>
      <c r="G24" s="174">
        <v>23912</v>
      </c>
      <c r="H24" s="162">
        <f>SUM(E24:G24)</f>
        <v>23912</v>
      </c>
      <c r="I24" s="161">
        <v>2453</v>
      </c>
      <c r="J24" s="173">
        <f>SUM(H24:I24)</f>
        <v>26365</v>
      </c>
      <c r="K24" s="156"/>
    </row>
    <row r="25" spans="1:11" ht="15.75" customHeight="1">
      <c r="A25" s="178"/>
      <c r="B25" s="90"/>
      <c r="C25" s="108"/>
      <c r="D25" s="108"/>
      <c r="E25" s="230"/>
      <c r="F25" s="162"/>
      <c r="G25" s="174"/>
      <c r="H25" s="162"/>
      <c r="I25" s="161"/>
      <c r="J25" s="173"/>
      <c r="K25" s="156"/>
    </row>
    <row r="26" spans="1:11" ht="13.5">
      <c r="A26" s="178" t="s">
        <v>101</v>
      </c>
      <c r="B26" s="90"/>
      <c r="C26" s="108"/>
      <c r="D26" s="108"/>
      <c r="E26" s="230"/>
      <c r="F26" s="162"/>
      <c r="G26" s="174"/>
      <c r="H26" s="162"/>
      <c r="I26" s="161"/>
      <c r="J26" s="173"/>
      <c r="K26" s="156"/>
    </row>
    <row r="27" spans="1:11" ht="13.5">
      <c r="A27" s="225" t="s">
        <v>102</v>
      </c>
      <c r="B27" s="90"/>
      <c r="C27" s="108"/>
      <c r="D27" s="108"/>
      <c r="E27" s="230"/>
      <c r="F27" s="162"/>
      <c r="G27" s="174"/>
      <c r="H27" s="162"/>
      <c r="I27" s="161"/>
      <c r="J27" s="173"/>
      <c r="K27" s="156"/>
    </row>
    <row r="28" spans="1:11" ht="13.5">
      <c r="A28" s="225" t="s">
        <v>103</v>
      </c>
      <c r="B28" s="90"/>
      <c r="C28" s="108"/>
      <c r="D28" s="108"/>
      <c r="E28" s="230">
        <v>0</v>
      </c>
      <c r="F28" s="162">
        <v>0</v>
      </c>
      <c r="G28" s="174">
        <v>-16060</v>
      </c>
      <c r="H28" s="162">
        <f>SUM(E28:G28)</f>
        <v>-16060</v>
      </c>
      <c r="I28" s="161">
        <v>0</v>
      </c>
      <c r="J28" s="173">
        <f>SUM(H28:I28)</f>
        <v>-16060</v>
      </c>
      <c r="K28" s="156"/>
    </row>
    <row r="29" spans="1:11" ht="13.5">
      <c r="A29" s="225"/>
      <c r="B29" s="90"/>
      <c r="C29" s="108"/>
      <c r="D29" s="108"/>
      <c r="E29" s="230"/>
      <c r="F29" s="162"/>
      <c r="G29" s="174"/>
      <c r="H29" s="162"/>
      <c r="I29" s="161"/>
      <c r="J29" s="173"/>
      <c r="K29" s="156"/>
    </row>
    <row r="30" spans="1:11" ht="13.5" hidden="1">
      <c r="A30" s="225" t="s">
        <v>108</v>
      </c>
      <c r="B30" s="90"/>
      <c r="C30" s="108"/>
      <c r="D30" s="108"/>
      <c r="E30" s="230"/>
      <c r="F30" s="162"/>
      <c r="G30" s="174"/>
      <c r="H30" s="162"/>
      <c r="I30" s="161"/>
      <c r="J30" s="173"/>
      <c r="K30" s="156"/>
    </row>
    <row r="31" spans="1:11" ht="13.5" hidden="1">
      <c r="A31" s="178" t="s">
        <v>107</v>
      </c>
      <c r="B31" s="90"/>
      <c r="C31" s="108"/>
      <c r="D31" s="108"/>
      <c r="E31" s="230">
        <v>0</v>
      </c>
      <c r="F31" s="162">
        <v>0</v>
      </c>
      <c r="G31" s="174"/>
      <c r="H31" s="162">
        <f>SUM(E31:G31)</f>
        <v>0</v>
      </c>
      <c r="I31" s="161">
        <v>0</v>
      </c>
      <c r="J31" s="173">
        <f>SUM(H31:I31)</f>
        <v>0</v>
      </c>
      <c r="K31" s="156"/>
    </row>
    <row r="32" spans="1:11" ht="13.5" hidden="1">
      <c r="A32" s="178"/>
      <c r="B32" s="90"/>
      <c r="C32" s="108"/>
      <c r="D32" s="108"/>
      <c r="E32" s="230"/>
      <c r="F32" s="162"/>
      <c r="G32" s="174"/>
      <c r="H32" s="162"/>
      <c r="I32" s="161"/>
      <c r="J32" s="173"/>
      <c r="K32" s="156"/>
    </row>
    <row r="33" spans="1:11" ht="13.5" hidden="1">
      <c r="A33" s="178" t="s">
        <v>110</v>
      </c>
      <c r="B33" s="90"/>
      <c r="C33" s="108"/>
      <c r="D33" s="108"/>
      <c r="E33" s="230">
        <v>0</v>
      </c>
      <c r="F33" s="162">
        <v>0</v>
      </c>
      <c r="G33" s="174">
        <v>0</v>
      </c>
      <c r="H33" s="162">
        <v>0</v>
      </c>
      <c r="I33" s="161"/>
      <c r="J33" s="173">
        <f>SUM(H33:I33)</f>
        <v>0</v>
      </c>
      <c r="K33" s="156"/>
    </row>
    <row r="34" spans="1:11" ht="13.5" hidden="1">
      <c r="A34" s="178"/>
      <c r="B34" s="90"/>
      <c r="C34" s="108"/>
      <c r="D34" s="108"/>
      <c r="E34" s="230"/>
      <c r="F34" s="162"/>
      <c r="G34" s="174"/>
      <c r="H34" s="162"/>
      <c r="I34" s="161"/>
      <c r="J34" s="173"/>
      <c r="K34" s="156"/>
    </row>
    <row r="35" spans="1:11" ht="21" customHeight="1" thickBot="1">
      <c r="A35" s="192" t="s">
        <v>141</v>
      </c>
      <c r="B35" s="193"/>
      <c r="C35" s="191"/>
      <c r="D35" s="191"/>
      <c r="E35" s="231">
        <f aca="true" t="shared" si="0" ref="E35:J35">SUM(E21:E34)</f>
        <v>440000</v>
      </c>
      <c r="F35" s="163">
        <f t="shared" si="0"/>
        <v>104501</v>
      </c>
      <c r="G35" s="175">
        <f t="shared" si="0"/>
        <v>134420</v>
      </c>
      <c r="H35" s="163">
        <f t="shared" si="0"/>
        <v>678921</v>
      </c>
      <c r="I35" s="163">
        <f t="shared" si="0"/>
        <v>50903</v>
      </c>
      <c r="J35" s="175">
        <f t="shared" si="0"/>
        <v>729824</v>
      </c>
      <c r="K35" s="156"/>
    </row>
    <row r="36" spans="1:11" ht="13.5">
      <c r="A36" s="181"/>
      <c r="B36" s="157"/>
      <c r="C36" s="157"/>
      <c r="D36" s="157"/>
      <c r="E36" s="178"/>
      <c r="F36" s="156"/>
      <c r="G36" s="169"/>
      <c r="H36" s="156"/>
      <c r="I36" s="161"/>
      <c r="J36" s="169"/>
      <c r="K36" s="156"/>
    </row>
    <row r="37" spans="1:11" ht="13.5" customHeight="1">
      <c r="A37" s="182"/>
      <c r="B37" s="157"/>
      <c r="C37" s="157"/>
      <c r="D37" s="157"/>
      <c r="E37" s="178"/>
      <c r="F37" s="156"/>
      <c r="G37" s="169"/>
      <c r="H37" s="156"/>
      <c r="I37" s="161"/>
      <c r="J37" s="169"/>
      <c r="K37" s="156"/>
    </row>
    <row r="38" spans="1:11" ht="13.5">
      <c r="A38" s="182" t="s">
        <v>120</v>
      </c>
      <c r="B38" s="157"/>
      <c r="C38" s="157"/>
      <c r="D38" s="157"/>
      <c r="E38" s="229">
        <v>440000</v>
      </c>
      <c r="F38" s="160">
        <v>104501</v>
      </c>
      <c r="G38" s="173">
        <v>178114</v>
      </c>
      <c r="H38" s="160">
        <f>SUM(E38:G38)</f>
        <v>722615</v>
      </c>
      <c r="I38" s="161">
        <v>53601</v>
      </c>
      <c r="J38" s="173">
        <f>SUM(H38:I38)</f>
        <v>776216</v>
      </c>
      <c r="K38" s="156"/>
    </row>
    <row r="39" spans="1:11" ht="29.25" customHeight="1">
      <c r="A39" s="182"/>
      <c r="B39" s="157"/>
      <c r="C39" s="157"/>
      <c r="D39" s="157"/>
      <c r="E39" s="229"/>
      <c r="F39" s="160"/>
      <c r="G39" s="187"/>
      <c r="H39" s="160"/>
      <c r="I39" s="161"/>
      <c r="J39" s="173"/>
      <c r="K39" s="156"/>
    </row>
    <row r="40" spans="1:11" ht="13.5">
      <c r="A40" s="178" t="s">
        <v>119</v>
      </c>
      <c r="B40" s="90"/>
      <c r="C40" s="108"/>
      <c r="D40" s="108"/>
      <c r="E40" s="230">
        <v>0</v>
      </c>
      <c r="F40" s="162">
        <v>0</v>
      </c>
      <c r="G40" s="174">
        <f>'Income Statement'!L39</f>
        <v>23772</v>
      </c>
      <c r="H40" s="162">
        <f>SUM(E40:G40)</f>
        <v>23772</v>
      </c>
      <c r="I40" s="161">
        <f>'Income Statement'!L40</f>
        <v>4222</v>
      </c>
      <c r="J40" s="173">
        <f>SUM(H40:I40)</f>
        <v>27994</v>
      </c>
      <c r="K40" s="156"/>
    </row>
    <row r="41" spans="1:11" ht="15.75" customHeight="1">
      <c r="A41" s="178"/>
      <c r="B41" s="90"/>
      <c r="C41" s="108"/>
      <c r="D41" s="108"/>
      <c r="E41" s="230"/>
      <c r="F41" s="162"/>
      <c r="G41" s="174"/>
      <c r="H41" s="162"/>
      <c r="I41" s="161"/>
      <c r="J41" s="173"/>
      <c r="K41" s="156"/>
    </row>
    <row r="42" spans="1:11" ht="13.5">
      <c r="A42" s="178" t="s">
        <v>101</v>
      </c>
      <c r="B42" s="90"/>
      <c r="C42" s="108"/>
      <c r="D42" s="108"/>
      <c r="E42" s="230"/>
      <c r="F42" s="162"/>
      <c r="G42" s="174"/>
      <c r="H42" s="162"/>
      <c r="I42" s="161"/>
      <c r="J42" s="173"/>
      <c r="K42" s="156"/>
    </row>
    <row r="43" spans="1:11" ht="13.5">
      <c r="A43" s="225" t="s">
        <v>102</v>
      </c>
      <c r="B43" s="90"/>
      <c r="C43" s="108"/>
      <c r="D43" s="108"/>
      <c r="E43" s="230"/>
      <c r="F43" s="162"/>
      <c r="G43" s="174"/>
      <c r="H43" s="162"/>
      <c r="I43" s="161"/>
      <c r="J43" s="173"/>
      <c r="K43" s="156"/>
    </row>
    <row r="44" spans="1:10" s="156" customFormat="1" ht="13.5">
      <c r="A44" s="225" t="s">
        <v>145</v>
      </c>
      <c r="B44" s="90"/>
      <c r="C44" s="108"/>
      <c r="D44" s="108"/>
      <c r="E44" s="230">
        <v>0</v>
      </c>
      <c r="F44" s="162">
        <v>0</v>
      </c>
      <c r="G44" s="174">
        <v>-22792</v>
      </c>
      <c r="H44" s="162">
        <f>SUM(E44:G44)</f>
        <v>-22792</v>
      </c>
      <c r="I44" s="161">
        <v>0</v>
      </c>
      <c r="J44" s="173">
        <f>SUM(H44:I44)</f>
        <v>-22792</v>
      </c>
    </row>
    <row r="45" spans="1:10" s="156" customFormat="1" ht="13.5">
      <c r="A45" s="225"/>
      <c r="B45" s="90"/>
      <c r="C45" s="108"/>
      <c r="D45" s="108"/>
      <c r="E45" s="230"/>
      <c r="F45" s="162"/>
      <c r="G45" s="174"/>
      <c r="H45" s="162"/>
      <c r="I45" s="161"/>
      <c r="J45" s="173"/>
    </row>
    <row r="46" spans="1:11" ht="13.5" hidden="1">
      <c r="A46" s="225" t="s">
        <v>108</v>
      </c>
      <c r="B46" s="90"/>
      <c r="C46" s="108"/>
      <c r="D46" s="108"/>
      <c r="E46" s="230"/>
      <c r="F46" s="162"/>
      <c r="G46" s="174"/>
      <c r="H46" s="162"/>
      <c r="I46" s="161"/>
      <c r="J46" s="173"/>
      <c r="K46" s="156"/>
    </row>
    <row r="47" spans="1:11" ht="13.5" hidden="1">
      <c r="A47" s="178" t="s">
        <v>111</v>
      </c>
      <c r="B47" s="90"/>
      <c r="C47" s="108"/>
      <c r="D47" s="108"/>
      <c r="E47" s="230">
        <v>0</v>
      </c>
      <c r="F47" s="162">
        <v>0</v>
      </c>
      <c r="G47" s="174"/>
      <c r="H47" s="162">
        <f>SUM(E47:G47)</f>
        <v>0</v>
      </c>
      <c r="I47" s="161">
        <v>0</v>
      </c>
      <c r="J47" s="173">
        <f>SUM(H47:I47)</f>
        <v>0</v>
      </c>
      <c r="K47" s="156"/>
    </row>
    <row r="48" spans="1:11" ht="13.5" hidden="1">
      <c r="A48" s="178"/>
      <c r="B48" s="90"/>
      <c r="C48" s="108"/>
      <c r="D48" s="108"/>
      <c r="E48" s="230"/>
      <c r="F48" s="162"/>
      <c r="G48" s="174"/>
      <c r="H48" s="162"/>
      <c r="I48" s="161"/>
      <c r="J48" s="173"/>
      <c r="K48" s="156"/>
    </row>
    <row r="49" spans="1:11" ht="13.5" hidden="1">
      <c r="A49" s="178" t="s">
        <v>110</v>
      </c>
      <c r="B49" s="90"/>
      <c r="C49" s="108"/>
      <c r="D49" s="108"/>
      <c r="E49" s="230">
        <v>0</v>
      </c>
      <c r="F49" s="162">
        <v>0</v>
      </c>
      <c r="G49" s="174">
        <v>0</v>
      </c>
      <c r="H49" s="162">
        <v>0</v>
      </c>
      <c r="I49" s="161"/>
      <c r="J49" s="173">
        <f>SUM(H49:I49)</f>
        <v>0</v>
      </c>
      <c r="K49" s="156"/>
    </row>
    <row r="50" spans="1:11" ht="0.75" customHeight="1">
      <c r="A50" s="181"/>
      <c r="B50" s="157"/>
      <c r="C50" s="157"/>
      <c r="D50" s="157"/>
      <c r="E50" s="178"/>
      <c r="F50" s="156"/>
      <c r="G50" s="169"/>
      <c r="H50" s="156"/>
      <c r="I50" s="161"/>
      <c r="J50" s="169"/>
      <c r="K50" s="156"/>
    </row>
    <row r="51" spans="1:11" ht="21" customHeight="1" thickBot="1">
      <c r="A51" s="192" t="s">
        <v>142</v>
      </c>
      <c r="B51" s="193"/>
      <c r="C51" s="191"/>
      <c r="D51" s="191"/>
      <c r="E51" s="231">
        <f aca="true" t="shared" si="1" ref="E51:J51">SUM(E38:E50)</f>
        <v>440000</v>
      </c>
      <c r="F51" s="163">
        <f t="shared" si="1"/>
        <v>104501</v>
      </c>
      <c r="G51" s="175">
        <f t="shared" si="1"/>
        <v>179094</v>
      </c>
      <c r="H51" s="163">
        <f t="shared" si="1"/>
        <v>723595</v>
      </c>
      <c r="I51" s="163">
        <f t="shared" si="1"/>
        <v>57823</v>
      </c>
      <c r="J51" s="175">
        <f t="shared" si="1"/>
        <v>781418</v>
      </c>
      <c r="K51" s="156"/>
    </row>
    <row r="52" spans="1:11" ht="19.5" customHeight="1">
      <c r="A52" s="152"/>
      <c r="B52" s="156"/>
      <c r="C52" s="156"/>
      <c r="D52" s="156"/>
      <c r="E52" s="156"/>
      <c r="F52" s="156"/>
      <c r="G52" s="156"/>
      <c r="H52" s="156"/>
      <c r="I52" s="161"/>
      <c r="J52" s="156"/>
      <c r="K52" s="156"/>
    </row>
    <row r="53" spans="1:11" ht="23.25" customHeight="1">
      <c r="A53" s="106"/>
      <c r="B53" s="164"/>
      <c r="C53" s="164"/>
      <c r="D53" s="156"/>
      <c r="E53" s="156"/>
      <c r="F53" s="156"/>
      <c r="G53" s="156"/>
      <c r="H53" s="156"/>
      <c r="I53" s="156"/>
      <c r="J53" s="156"/>
      <c r="K53" s="156"/>
    </row>
    <row r="54" spans="1:11" s="4" customFormat="1" ht="17.25" customHeight="1">
      <c r="A54" s="107" t="s">
        <v>133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s="4" customFormat="1" ht="15" customHeight="1">
      <c r="A55" s="232" t="s">
        <v>123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ht="15" customHeight="1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</row>
    <row r="57" spans="1:11" ht="13.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</row>
    <row r="58" spans="1:11" ht="13.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</row>
    <row r="59" spans="1:11" ht="13.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</row>
    <row r="60" spans="1:11" ht="13.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</row>
    <row r="61" spans="1:11" ht="13.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</row>
    <row r="62" spans="1:11" ht="13.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</row>
    <row r="63" spans="1:11" ht="13.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</row>
    <row r="64" spans="1:11" ht="13.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</row>
    <row r="65" spans="1:10" ht="13.5">
      <c r="A65" s="156"/>
      <c r="B65" s="156"/>
      <c r="C65" s="156"/>
      <c r="D65" s="156"/>
      <c r="E65" s="156"/>
      <c r="F65" s="156"/>
      <c r="G65" s="156"/>
      <c r="H65" s="156"/>
      <c r="I65" s="156"/>
      <c r="J65" s="156"/>
    </row>
    <row r="66" spans="3:10" ht="13.5">
      <c r="C66" s="156"/>
      <c r="D66" s="156"/>
      <c r="E66" s="156"/>
      <c r="F66" s="156"/>
      <c r="G66" s="156"/>
      <c r="H66" s="156"/>
      <c r="I66" s="156"/>
      <c r="J66" s="156"/>
    </row>
    <row r="67" spans="3:10" ht="13.5">
      <c r="C67" s="156"/>
      <c r="D67" s="156"/>
      <c r="E67" s="156"/>
      <c r="F67" s="156"/>
      <c r="G67" s="156"/>
      <c r="H67" s="156"/>
      <c r="I67" s="156"/>
      <c r="J67" s="156"/>
    </row>
    <row r="68" spans="3:10" ht="13.5">
      <c r="C68" s="156"/>
      <c r="D68" s="156"/>
      <c r="E68" s="156"/>
      <c r="F68" s="156"/>
      <c r="G68" s="156"/>
      <c r="H68" s="156"/>
      <c r="I68" s="156"/>
      <c r="J68" s="156"/>
    </row>
    <row r="69" spans="3:10" ht="13.5">
      <c r="C69" s="156"/>
      <c r="D69" s="156"/>
      <c r="E69" s="156"/>
      <c r="F69" s="156"/>
      <c r="G69" s="156"/>
      <c r="H69" s="156"/>
      <c r="I69" s="156"/>
      <c r="J69" s="156"/>
    </row>
    <row r="70" spans="3:10" ht="13.5">
      <c r="C70" s="156"/>
      <c r="D70" s="156"/>
      <c r="E70" s="156"/>
      <c r="F70" s="156"/>
      <c r="G70" s="156"/>
      <c r="H70" s="156"/>
      <c r="I70" s="156"/>
      <c r="J70" s="156"/>
    </row>
    <row r="71" spans="3:10" ht="13.5">
      <c r="C71" s="156"/>
      <c r="D71" s="156"/>
      <c r="E71" s="156"/>
      <c r="F71" s="156"/>
      <c r="G71" s="156"/>
      <c r="H71" s="156"/>
      <c r="I71" s="156"/>
      <c r="J71" s="156"/>
    </row>
    <row r="72" spans="3:10" ht="13.5">
      <c r="C72" s="156"/>
      <c r="D72" s="156"/>
      <c r="E72" s="156"/>
      <c r="F72" s="156"/>
      <c r="G72" s="156"/>
      <c r="H72" s="156"/>
      <c r="I72" s="156"/>
      <c r="J72" s="156"/>
    </row>
    <row r="73" spans="3:10" ht="13.5">
      <c r="C73" s="156"/>
      <c r="D73" s="156"/>
      <c r="E73" s="156"/>
      <c r="F73" s="156"/>
      <c r="G73" s="156"/>
      <c r="H73" s="156"/>
      <c r="I73" s="156"/>
      <c r="J73" s="156"/>
    </row>
    <row r="74" spans="3:10" ht="13.5">
      <c r="C74" s="156"/>
      <c r="D74" s="156"/>
      <c r="E74" s="156"/>
      <c r="F74" s="156"/>
      <c r="G74" s="156"/>
      <c r="H74" s="156"/>
      <c r="I74" s="156"/>
      <c r="J74" s="156"/>
    </row>
    <row r="75" spans="3:10" ht="13.5">
      <c r="C75" s="156"/>
      <c r="D75" s="156"/>
      <c r="E75" s="156"/>
      <c r="F75" s="156"/>
      <c r="G75" s="156"/>
      <c r="H75" s="156"/>
      <c r="I75" s="156"/>
      <c r="J75" s="156"/>
    </row>
    <row r="76" spans="3:10" ht="13.5">
      <c r="C76" s="156"/>
      <c r="D76" s="156"/>
      <c r="E76" s="156"/>
      <c r="F76" s="156"/>
      <c r="G76" s="156"/>
      <c r="H76" s="156"/>
      <c r="I76" s="156"/>
      <c r="J76" s="156"/>
    </row>
    <row r="77" spans="3:10" ht="13.5">
      <c r="C77" s="156"/>
      <c r="D77" s="156"/>
      <c r="E77" s="156"/>
      <c r="F77" s="156"/>
      <c r="G77" s="156"/>
      <c r="H77" s="156"/>
      <c r="I77" s="156"/>
      <c r="J77" s="156"/>
    </row>
  </sheetData>
  <printOptions horizontalCentered="1"/>
  <pageMargins left="0.09" right="0" top="0.25" bottom="0.25" header="0" footer="0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9"/>
  <sheetViews>
    <sheetView workbookViewId="0" topLeftCell="A7">
      <selection activeCell="A1" sqref="A1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3.57421875" style="4" customWidth="1"/>
    <col min="9" max="9" width="12.28125" style="89" customWidth="1"/>
    <col min="10" max="10" width="13.28125" style="4" customWidth="1"/>
    <col min="11" max="11" width="4.421875" style="4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87"/>
      <c r="J1" s="2"/>
      <c r="K1" s="2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87"/>
      <c r="J2" s="2"/>
      <c r="K2" s="2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87"/>
      <c r="J3" s="2"/>
      <c r="K3" s="2"/>
    </row>
    <row r="4" spans="1:11" ht="14.25" customHeight="1">
      <c r="A4" s="23"/>
      <c r="B4" s="2"/>
      <c r="C4" s="2"/>
      <c r="D4" s="2"/>
      <c r="E4" s="2"/>
      <c r="F4" s="2"/>
      <c r="G4" s="2"/>
      <c r="H4" s="2"/>
      <c r="I4" s="87"/>
      <c r="J4" s="2"/>
      <c r="K4" s="2"/>
    </row>
    <row r="5" spans="1:11" ht="14.25" customHeight="1">
      <c r="A5" s="2" t="str">
        <f>'Income Statement'!A5</f>
        <v>ANNOUNCEMENT OF UNAUDITED CONSOLIDATED RESULTS </v>
      </c>
      <c r="B5" s="2"/>
      <c r="C5" s="2"/>
      <c r="D5" s="2"/>
      <c r="E5" s="2"/>
      <c r="F5" s="2"/>
      <c r="G5" s="2"/>
      <c r="H5" s="2"/>
      <c r="I5" s="87"/>
      <c r="J5" s="2"/>
      <c r="K5" s="2"/>
    </row>
    <row r="6" spans="1:11" ht="14.25" customHeight="1">
      <c r="A6" s="8" t="str">
        <f>Equity!A6</f>
        <v>FOR THE SECOND QUARTER AND HALF YEAR ENDED 30 JUNE 2008</v>
      </c>
      <c r="B6" s="2"/>
      <c r="C6" s="2"/>
      <c r="D6" s="2"/>
      <c r="E6" s="2"/>
      <c r="F6" s="2"/>
      <c r="G6" s="2"/>
      <c r="H6" s="2"/>
      <c r="I6" s="87"/>
      <c r="J6" s="2"/>
      <c r="K6" s="2"/>
    </row>
    <row r="7" spans="1:12" ht="14.25" customHeight="1">
      <c r="A7" s="21"/>
      <c r="B7" s="7"/>
      <c r="C7" s="7"/>
      <c r="D7" s="7"/>
      <c r="E7" s="7"/>
      <c r="F7" s="7"/>
      <c r="G7" s="6"/>
      <c r="H7" s="6"/>
      <c r="I7" s="88"/>
      <c r="J7" s="6"/>
      <c r="K7" s="6"/>
      <c r="L7" s="5"/>
    </row>
    <row r="9" ht="14.25" customHeight="1">
      <c r="A9" s="19" t="s">
        <v>121</v>
      </c>
    </row>
    <row r="10" spans="1:11" ht="14.25" customHeight="1">
      <c r="A10" s="27" t="s">
        <v>140</v>
      </c>
      <c r="B10" s="3"/>
      <c r="C10" s="3"/>
      <c r="D10" s="3"/>
      <c r="E10" s="3"/>
      <c r="F10" s="3"/>
      <c r="G10" s="3"/>
      <c r="H10" s="3"/>
      <c r="I10" s="90"/>
      <c r="J10" s="3"/>
      <c r="K10" s="3"/>
    </row>
    <row r="11" ht="14.25" customHeight="1">
      <c r="A11" s="19"/>
    </row>
    <row r="12" spans="1:11" ht="14.25" customHeight="1">
      <c r="A12" s="28"/>
      <c r="B12" s="29"/>
      <c r="C12" s="29"/>
      <c r="D12" s="29"/>
      <c r="E12" s="29"/>
      <c r="F12" s="29"/>
      <c r="G12" s="29"/>
      <c r="H12" s="64"/>
      <c r="I12" s="119" t="s">
        <v>138</v>
      </c>
      <c r="J12" s="119" t="s">
        <v>139</v>
      </c>
      <c r="K12" s="57"/>
    </row>
    <row r="13" spans="1:11" ht="14.25" customHeight="1">
      <c r="A13" s="116"/>
      <c r="B13" s="3"/>
      <c r="C13" s="3"/>
      <c r="D13" s="3"/>
      <c r="E13" s="3"/>
      <c r="F13" s="3"/>
      <c r="G13" s="3"/>
      <c r="H13" s="117"/>
      <c r="I13" s="118" t="s">
        <v>3</v>
      </c>
      <c r="J13" s="185" t="s">
        <v>68</v>
      </c>
      <c r="K13" s="9"/>
    </row>
    <row r="14" spans="1:11" ht="14.25" customHeight="1">
      <c r="A14" s="30"/>
      <c r="B14" s="24"/>
      <c r="C14" s="24"/>
      <c r="D14" s="24"/>
      <c r="E14" s="24"/>
      <c r="F14" s="24"/>
      <c r="G14" s="24"/>
      <c r="H14" s="56"/>
      <c r="I14" s="91" t="s">
        <v>41</v>
      </c>
      <c r="J14" s="183"/>
      <c r="K14" s="167" t="s">
        <v>41</v>
      </c>
    </row>
    <row r="15" spans="1:11" ht="14.25" customHeight="1">
      <c r="A15" s="12"/>
      <c r="H15" s="18"/>
      <c r="I15" s="18"/>
      <c r="J15" s="18"/>
      <c r="K15" s="150"/>
    </row>
    <row r="16" spans="1:11" ht="14.25" customHeight="1">
      <c r="A16" s="26" t="s">
        <v>75</v>
      </c>
      <c r="H16" s="70"/>
      <c r="I16" s="92">
        <f>'Income Statement'!L32</f>
        <v>38591</v>
      </c>
      <c r="J16" s="92">
        <v>37180</v>
      </c>
      <c r="K16" s="112"/>
    </row>
    <row r="17" spans="1:11" ht="14.25" customHeight="1">
      <c r="A17" s="12"/>
      <c r="H17" s="70"/>
      <c r="I17" s="92"/>
      <c r="J17" s="92"/>
      <c r="K17" s="150"/>
    </row>
    <row r="18" spans="1:11" ht="14.25" customHeight="1">
      <c r="A18" s="26" t="s">
        <v>35</v>
      </c>
      <c r="B18" s="12"/>
      <c r="F18" s="14"/>
      <c r="H18" s="71"/>
      <c r="I18" s="93"/>
      <c r="J18" s="93"/>
      <c r="K18" s="78"/>
    </row>
    <row r="19" spans="1:11" ht="14.25" customHeight="1">
      <c r="A19" s="12" t="s">
        <v>13</v>
      </c>
      <c r="B19" s="12"/>
      <c r="F19" s="14"/>
      <c r="H19" s="70"/>
      <c r="I19" s="104">
        <v>34135</v>
      </c>
      <c r="J19" s="92">
        <v>22774</v>
      </c>
      <c r="K19" s="112"/>
    </row>
    <row r="20" spans="1:11" ht="14.25" customHeight="1">
      <c r="A20" s="12" t="s">
        <v>36</v>
      </c>
      <c r="B20" s="12"/>
      <c r="F20" s="14"/>
      <c r="H20" s="70"/>
      <c r="I20" s="94">
        <v>3128</v>
      </c>
      <c r="J20" s="94">
        <v>3851</v>
      </c>
      <c r="K20" s="54"/>
    </row>
    <row r="21" spans="1:11" ht="14.25" customHeight="1">
      <c r="A21" s="26" t="s">
        <v>14</v>
      </c>
      <c r="B21" s="12"/>
      <c r="F21" s="14"/>
      <c r="H21" s="70"/>
      <c r="I21" s="93">
        <f>SUM(I16:I20)</f>
        <v>75854</v>
      </c>
      <c r="J21" s="93">
        <f>SUM(J16:J20)</f>
        <v>63805</v>
      </c>
      <c r="K21" s="54"/>
    </row>
    <row r="22" spans="1:11" ht="14.25" customHeight="1">
      <c r="A22" s="12"/>
      <c r="B22" s="12"/>
      <c r="F22" s="14"/>
      <c r="H22" s="70"/>
      <c r="I22" s="93"/>
      <c r="J22" s="93"/>
      <c r="K22" s="54"/>
    </row>
    <row r="23" spans="1:11" ht="14.25" customHeight="1">
      <c r="A23" s="26" t="s">
        <v>15</v>
      </c>
      <c r="B23" s="12"/>
      <c r="F23" s="14"/>
      <c r="H23" s="70"/>
      <c r="I23" s="93"/>
      <c r="J23" s="93"/>
      <c r="K23" s="54"/>
    </row>
    <row r="24" spans="1:11" ht="14.25" customHeight="1">
      <c r="A24" s="12" t="s">
        <v>16</v>
      </c>
      <c r="B24" s="12"/>
      <c r="F24" s="14"/>
      <c r="H24" s="70"/>
      <c r="I24" s="93">
        <v>-876</v>
      </c>
      <c r="J24" s="93">
        <v>1974</v>
      </c>
      <c r="K24" s="54"/>
    </row>
    <row r="25" spans="1:11" ht="14.25" customHeight="1">
      <c r="A25" s="16" t="s">
        <v>17</v>
      </c>
      <c r="B25" s="16"/>
      <c r="C25" s="3"/>
      <c r="D25" s="3"/>
      <c r="E25" s="3"/>
      <c r="F25" s="60"/>
      <c r="G25" s="3"/>
      <c r="H25" s="70"/>
      <c r="I25" s="93">
        <v>-16529</v>
      </c>
      <c r="J25" s="93">
        <v>-7841</v>
      </c>
      <c r="K25" s="63"/>
    </row>
    <row r="26" spans="1:11" ht="14.25" customHeight="1">
      <c r="A26" s="26" t="s">
        <v>34</v>
      </c>
      <c r="B26" s="12"/>
      <c r="F26" s="14"/>
      <c r="H26" s="72"/>
      <c r="I26" s="95">
        <f>SUM(I21:I25)</f>
        <v>58449</v>
      </c>
      <c r="J26" s="95">
        <f>SUM(J21:J25)</f>
        <v>57938</v>
      </c>
      <c r="K26" s="54"/>
    </row>
    <row r="27" spans="1:11" ht="14.25" customHeight="1">
      <c r="A27" s="26"/>
      <c r="B27" s="12"/>
      <c r="F27" s="14"/>
      <c r="H27" s="72"/>
      <c r="I27" s="96"/>
      <c r="J27" s="96"/>
      <c r="K27" s="54"/>
    </row>
    <row r="28" spans="1:11" ht="14.25" customHeight="1">
      <c r="A28" s="12" t="s">
        <v>113</v>
      </c>
      <c r="B28" s="12"/>
      <c r="F28" s="14"/>
      <c r="H28" s="70"/>
      <c r="I28" s="92">
        <v>-8748</v>
      </c>
      <c r="J28" s="92">
        <v>-2615</v>
      </c>
      <c r="K28" s="54"/>
    </row>
    <row r="29" spans="1:11" ht="14.25" customHeight="1">
      <c r="A29" s="12" t="s">
        <v>33</v>
      </c>
      <c r="B29" s="12"/>
      <c r="F29" s="14"/>
      <c r="H29" s="70"/>
      <c r="I29" s="94">
        <v>-395</v>
      </c>
      <c r="J29" s="94">
        <v>-351</v>
      </c>
      <c r="K29" s="54"/>
    </row>
    <row r="30" spans="1:11" ht="14.25" customHeight="1">
      <c r="A30" s="26" t="s">
        <v>40</v>
      </c>
      <c r="B30" s="12"/>
      <c r="F30" s="14"/>
      <c r="H30" s="72"/>
      <c r="I30" s="96">
        <f>SUM(I26:I29)</f>
        <v>49306</v>
      </c>
      <c r="J30" s="96">
        <f>SUM(J26:J29)</f>
        <v>54972</v>
      </c>
      <c r="K30" s="54"/>
    </row>
    <row r="31" spans="1:11" ht="14.25" customHeight="1">
      <c r="A31" s="11"/>
      <c r="B31" s="12"/>
      <c r="F31" s="14"/>
      <c r="H31" s="70"/>
      <c r="I31" s="93"/>
      <c r="J31" s="93"/>
      <c r="K31" s="54"/>
    </row>
    <row r="32" spans="1:11" ht="14.25" customHeight="1">
      <c r="A32" s="26" t="s">
        <v>18</v>
      </c>
      <c r="B32" s="12"/>
      <c r="F32" s="14"/>
      <c r="H32" s="70"/>
      <c r="I32" s="93"/>
      <c r="J32" s="93"/>
      <c r="K32" s="54"/>
    </row>
    <row r="33" spans="1:11" ht="14.25" customHeight="1">
      <c r="A33" s="12" t="s">
        <v>42</v>
      </c>
      <c r="B33" s="12"/>
      <c r="F33" s="14"/>
      <c r="H33" s="70"/>
      <c r="I33" s="97">
        <f>'Income Statement'!L28</f>
        <v>167</v>
      </c>
      <c r="J33" s="97">
        <v>80</v>
      </c>
      <c r="K33" s="54"/>
    </row>
    <row r="34" spans="1:11" ht="14.25" customHeight="1">
      <c r="A34" s="114" t="s">
        <v>56</v>
      </c>
      <c r="B34" s="114"/>
      <c r="C34" s="89"/>
      <c r="D34" s="89"/>
      <c r="E34" s="89"/>
      <c r="F34" s="151"/>
      <c r="G34" s="89"/>
      <c r="H34" s="70"/>
      <c r="I34" s="98">
        <v>-29252</v>
      </c>
      <c r="J34" s="224">
        <v>-32214</v>
      </c>
      <c r="K34" s="54"/>
    </row>
    <row r="35" spans="1:11" ht="14.25" customHeight="1">
      <c r="A35" s="114" t="s">
        <v>93</v>
      </c>
      <c r="B35" s="114"/>
      <c r="C35" s="89"/>
      <c r="D35" s="89"/>
      <c r="E35" s="89"/>
      <c r="F35" s="151"/>
      <c r="G35" s="89"/>
      <c r="H35" s="70"/>
      <c r="I35" s="98">
        <v>-119</v>
      </c>
      <c r="J35" s="98">
        <v>-191</v>
      </c>
      <c r="K35" s="54"/>
    </row>
    <row r="36" spans="1:11" ht="14.25" customHeight="1">
      <c r="A36" s="26" t="s">
        <v>74</v>
      </c>
      <c r="B36" s="12"/>
      <c r="F36" s="14"/>
      <c r="H36" s="72"/>
      <c r="I36" s="95">
        <f>SUM(I33:I35)</f>
        <v>-29204</v>
      </c>
      <c r="J36" s="95">
        <f>SUM(J33:J35)</f>
        <v>-32325</v>
      </c>
      <c r="K36" s="54"/>
    </row>
    <row r="37" spans="1:11" ht="14.25" customHeight="1">
      <c r="A37" s="12"/>
      <c r="B37" s="12"/>
      <c r="F37" s="14"/>
      <c r="H37" s="70"/>
      <c r="I37" s="93"/>
      <c r="J37" s="93"/>
      <c r="K37" s="54"/>
    </row>
    <row r="38" spans="1:11" ht="14.25" customHeight="1">
      <c r="A38" s="26" t="s">
        <v>19</v>
      </c>
      <c r="B38" s="12"/>
      <c r="F38" s="14"/>
      <c r="H38" s="70"/>
      <c r="I38" s="93"/>
      <c r="J38" s="93"/>
      <c r="K38" s="13"/>
    </row>
    <row r="39" spans="1:11" ht="14.25" customHeight="1">
      <c r="A39" s="12" t="s">
        <v>88</v>
      </c>
      <c r="B39" s="12"/>
      <c r="F39" s="14"/>
      <c r="H39" s="70"/>
      <c r="I39" s="97">
        <v>-22792</v>
      </c>
      <c r="J39" s="97">
        <v>-16060</v>
      </c>
      <c r="K39" s="13"/>
    </row>
    <row r="40" spans="1:11" ht="14.25" customHeight="1">
      <c r="A40" s="12" t="s">
        <v>89</v>
      </c>
      <c r="B40" s="12"/>
      <c r="F40" s="14"/>
      <c r="H40" s="70"/>
      <c r="I40" s="98">
        <v>0</v>
      </c>
      <c r="J40" s="98">
        <v>0</v>
      </c>
      <c r="K40" s="13"/>
    </row>
    <row r="41" spans="1:11" ht="14.25" customHeight="1">
      <c r="A41" s="12" t="s">
        <v>106</v>
      </c>
      <c r="B41" s="12"/>
      <c r="F41" s="14"/>
      <c r="H41" s="70"/>
      <c r="I41" s="98">
        <f>-3067-2182</f>
        <v>-5249</v>
      </c>
      <c r="J41" s="98">
        <v>3716</v>
      </c>
      <c r="K41" s="13"/>
    </row>
    <row r="42" spans="1:11" ht="14.25" customHeight="1">
      <c r="A42" s="12" t="s">
        <v>87</v>
      </c>
      <c r="B42" s="12"/>
      <c r="F42" s="14"/>
      <c r="H42" s="70"/>
      <c r="I42" s="98">
        <v>-3295</v>
      </c>
      <c r="J42" s="98">
        <v>-3931</v>
      </c>
      <c r="K42" s="54"/>
    </row>
    <row r="43" spans="1:11" ht="14.25" customHeight="1">
      <c r="A43" s="12" t="s">
        <v>100</v>
      </c>
      <c r="B43" s="12"/>
      <c r="F43" s="14"/>
      <c r="H43" s="70"/>
      <c r="I43" s="98">
        <v>754</v>
      </c>
      <c r="J43" s="98">
        <v>616</v>
      </c>
      <c r="K43" s="54"/>
    </row>
    <row r="44" spans="1:11" ht="14.25" customHeight="1" hidden="1">
      <c r="A44" s="12" t="s">
        <v>39</v>
      </c>
      <c r="B44" s="12"/>
      <c r="F44" s="14"/>
      <c r="H44" s="70"/>
      <c r="I44" s="98">
        <v>0</v>
      </c>
      <c r="J44" s="98">
        <v>0</v>
      </c>
      <c r="K44" s="13"/>
    </row>
    <row r="45" spans="1:11" ht="14.25" customHeight="1">
      <c r="A45" s="26" t="s">
        <v>146</v>
      </c>
      <c r="B45" s="12"/>
      <c r="F45" s="14"/>
      <c r="H45" s="72"/>
      <c r="I45" s="95">
        <f>SUM(I39:I44)</f>
        <v>-30582</v>
      </c>
      <c r="J45" s="95">
        <f>SUM(J39:J44)</f>
        <v>-15659</v>
      </c>
      <c r="K45" s="54"/>
    </row>
    <row r="46" spans="1:11" ht="14.25" customHeight="1">
      <c r="A46" s="16"/>
      <c r="B46" s="16"/>
      <c r="C46" s="3"/>
      <c r="D46" s="3"/>
      <c r="E46" s="3"/>
      <c r="F46" s="60"/>
      <c r="G46" s="3"/>
      <c r="H46" s="70"/>
      <c r="I46" s="94"/>
      <c r="J46" s="94"/>
      <c r="K46" s="15"/>
    </row>
    <row r="47" spans="1:13" s="10" customFormat="1" ht="14.25" customHeight="1">
      <c r="A47" s="26" t="s">
        <v>125</v>
      </c>
      <c r="B47" s="26"/>
      <c r="F47" s="25"/>
      <c r="H47" s="72"/>
      <c r="I47" s="99">
        <f>I30+I36+I45</f>
        <v>-10480</v>
      </c>
      <c r="J47" s="99">
        <f>J30+J36+J45</f>
        <v>6988</v>
      </c>
      <c r="K47" s="54"/>
      <c r="L47" s="27"/>
      <c r="M47" s="27"/>
    </row>
    <row r="48" spans="1:11" ht="14.25" customHeight="1">
      <c r="A48" s="12"/>
      <c r="B48" s="12"/>
      <c r="F48" s="14"/>
      <c r="H48" s="70"/>
      <c r="I48" s="93"/>
      <c r="J48" s="93"/>
      <c r="K48" s="13"/>
    </row>
    <row r="49" spans="1:11" ht="14.25" customHeight="1">
      <c r="A49" s="12" t="s">
        <v>114</v>
      </c>
      <c r="B49" s="12"/>
      <c r="F49" s="14"/>
      <c r="H49" s="70"/>
      <c r="I49" s="93">
        <v>23083</v>
      </c>
      <c r="J49" s="93">
        <v>11740</v>
      </c>
      <c r="K49" s="13"/>
    </row>
    <row r="50" spans="1:11" ht="14.25" customHeight="1">
      <c r="A50" s="12"/>
      <c r="B50" s="12"/>
      <c r="F50" s="14"/>
      <c r="H50" s="71"/>
      <c r="I50" s="93"/>
      <c r="J50" s="93"/>
      <c r="K50" s="13"/>
    </row>
    <row r="51" spans="1:13" s="10" customFormat="1" ht="17.25" customHeight="1" thickBot="1">
      <c r="A51" s="58" t="s">
        <v>130</v>
      </c>
      <c r="B51" s="58"/>
      <c r="C51" s="55"/>
      <c r="D51" s="55"/>
      <c r="E51" s="55"/>
      <c r="F51" s="55"/>
      <c r="G51" s="55"/>
      <c r="H51" s="73"/>
      <c r="I51" s="100">
        <f>SUM(I47:I50)</f>
        <v>12603</v>
      </c>
      <c r="J51" s="100">
        <f>SUM(J47:J50)</f>
        <v>18728</v>
      </c>
      <c r="K51" s="53"/>
      <c r="L51" s="27"/>
      <c r="M51" s="27"/>
    </row>
    <row r="52" spans="1:13" s="10" customFormat="1" ht="17.25" customHeight="1">
      <c r="A52" s="17"/>
      <c r="B52" s="17"/>
      <c r="C52" s="27"/>
      <c r="D52" s="27"/>
      <c r="E52" s="27"/>
      <c r="F52" s="27"/>
      <c r="G52" s="27"/>
      <c r="H52" s="72"/>
      <c r="I52" s="72"/>
      <c r="J52" s="72"/>
      <c r="K52" s="63"/>
      <c r="L52" s="27"/>
      <c r="M52" s="27"/>
    </row>
    <row r="53" spans="1:13" s="10" customFormat="1" ht="17.25" customHeight="1">
      <c r="A53" s="16" t="s">
        <v>131</v>
      </c>
      <c r="B53" s="17"/>
      <c r="C53" s="27"/>
      <c r="D53" s="27"/>
      <c r="E53" s="27"/>
      <c r="F53" s="27"/>
      <c r="G53" s="27"/>
      <c r="H53" s="72"/>
      <c r="I53" s="70">
        <f>I51</f>
        <v>12603</v>
      </c>
      <c r="J53" s="70">
        <f>J51</f>
        <v>18728</v>
      </c>
      <c r="K53" s="63"/>
      <c r="L53" s="27"/>
      <c r="M53" s="27"/>
    </row>
    <row r="54" spans="1:13" s="10" customFormat="1" ht="17.25" customHeight="1">
      <c r="A54" s="16" t="s">
        <v>132</v>
      </c>
      <c r="B54" s="17"/>
      <c r="C54" s="27"/>
      <c r="D54" s="27"/>
      <c r="E54" s="27"/>
      <c r="F54" s="27"/>
      <c r="G54" s="27"/>
      <c r="H54" s="72"/>
      <c r="I54" s="94">
        <v>0</v>
      </c>
      <c r="J54" s="94">
        <v>0</v>
      </c>
      <c r="K54" s="63"/>
      <c r="L54" s="27"/>
      <c r="M54" s="27"/>
    </row>
    <row r="55" spans="1:13" s="10" customFormat="1" ht="17.25" customHeight="1" thickBot="1">
      <c r="A55" s="58" t="s">
        <v>109</v>
      </c>
      <c r="B55" s="58"/>
      <c r="C55" s="55"/>
      <c r="D55" s="55"/>
      <c r="E55" s="55"/>
      <c r="F55" s="55"/>
      <c r="G55" s="55"/>
      <c r="H55" s="73"/>
      <c r="I55" s="73">
        <f>'Balance Sheet'!H29</f>
        <v>12603</v>
      </c>
      <c r="J55" s="73">
        <v>18728</v>
      </c>
      <c r="K55" s="53"/>
      <c r="L55" s="27"/>
      <c r="M55" s="27"/>
    </row>
    <row r="56" spans="1:13" s="10" customFormat="1" ht="17.25" customHeight="1">
      <c r="A56" s="16"/>
      <c r="B56" s="17"/>
      <c r="C56" s="27"/>
      <c r="D56" s="27"/>
      <c r="E56" s="27"/>
      <c r="F56" s="27"/>
      <c r="G56" s="27"/>
      <c r="H56" s="72"/>
      <c r="I56" s="72"/>
      <c r="J56" s="72"/>
      <c r="K56" s="63"/>
      <c r="L56" s="27"/>
      <c r="M56" s="27"/>
    </row>
    <row r="57" spans="1:13" s="10" customFormat="1" ht="17.25" customHeight="1">
      <c r="A57" s="107" t="s">
        <v>122</v>
      </c>
      <c r="B57" s="17"/>
      <c r="C57" s="27"/>
      <c r="D57" s="27"/>
      <c r="E57" s="27"/>
      <c r="F57" s="27"/>
      <c r="G57" s="27"/>
      <c r="H57" s="62"/>
      <c r="I57" s="72"/>
      <c r="J57" s="72"/>
      <c r="K57" s="63"/>
      <c r="L57" s="27"/>
      <c r="M57" s="27"/>
    </row>
    <row r="58" spans="1:13" s="10" customFormat="1" ht="17.25" customHeight="1">
      <c r="A58" s="107" t="s">
        <v>123</v>
      </c>
      <c r="B58" s="17"/>
      <c r="C58" s="27"/>
      <c r="D58" s="27"/>
      <c r="E58" s="27"/>
      <c r="F58" s="27"/>
      <c r="G58" s="27"/>
      <c r="H58" s="62"/>
      <c r="I58" s="72"/>
      <c r="J58" s="72"/>
      <c r="K58" s="63"/>
      <c r="L58" s="27"/>
      <c r="M58" s="27"/>
    </row>
    <row r="59" spans="1:11" ht="14.25" customHeight="1">
      <c r="A59" s="12"/>
      <c r="B59" s="12"/>
      <c r="H59" s="22"/>
      <c r="I59" s="71"/>
      <c r="J59" s="71"/>
      <c r="K59" s="13"/>
    </row>
    <row r="60" spans="2:11" ht="14.25" customHeight="1">
      <c r="B60" s="12"/>
      <c r="H60" s="22"/>
      <c r="I60" s="71"/>
      <c r="J60" s="71"/>
      <c r="K60" s="13"/>
    </row>
    <row r="61" spans="2:11" ht="14.25" customHeight="1">
      <c r="B61" s="12"/>
      <c r="H61" s="22"/>
      <c r="I61" s="71"/>
      <c r="J61" s="71"/>
      <c r="K61" s="13"/>
    </row>
    <row r="62" spans="1:11" ht="14.25" customHeight="1">
      <c r="A62" s="12"/>
      <c r="B62" s="12"/>
      <c r="H62" s="13"/>
      <c r="I62" s="78"/>
      <c r="J62" s="78"/>
      <c r="K62" s="13"/>
    </row>
    <row r="63" spans="1:11" ht="14.25" customHeight="1">
      <c r="A63" s="12"/>
      <c r="B63" s="12"/>
      <c r="H63" s="13"/>
      <c r="I63" s="78"/>
      <c r="J63" s="13"/>
      <c r="K63" s="13"/>
    </row>
    <row r="64" spans="1:11" ht="14.25" customHeight="1">
      <c r="A64" s="12"/>
      <c r="B64" s="12"/>
      <c r="H64" s="13"/>
      <c r="I64" s="78"/>
      <c r="J64" s="13"/>
      <c r="K64" s="13"/>
    </row>
    <row r="65" spans="1:11" ht="14.25" customHeight="1">
      <c r="A65" s="12"/>
      <c r="B65" s="12"/>
      <c r="H65" s="13"/>
      <c r="I65" s="78"/>
      <c r="J65" s="13"/>
      <c r="K65" s="13"/>
    </row>
    <row r="66" spans="1:11" ht="14.25" customHeight="1">
      <c r="A66" s="12"/>
      <c r="B66" s="12"/>
      <c r="H66" s="13"/>
      <c r="I66" s="78"/>
      <c r="J66" s="13"/>
      <c r="K66" s="13"/>
    </row>
    <row r="67" spans="1:11" ht="14.25" customHeight="1">
      <c r="A67" s="12"/>
      <c r="B67" s="12"/>
      <c r="H67" s="13"/>
      <c r="I67" s="78"/>
      <c r="J67" s="13"/>
      <c r="K67" s="13"/>
    </row>
    <row r="68" spans="1:11" ht="14.25" customHeight="1">
      <c r="A68" s="12"/>
      <c r="B68" s="12"/>
      <c r="H68" s="13"/>
      <c r="I68" s="78"/>
      <c r="J68" s="13"/>
      <c r="K68" s="13"/>
    </row>
    <row r="69" spans="1:11" ht="14.25" customHeight="1">
      <c r="A69" s="12"/>
      <c r="B69" s="12"/>
      <c r="H69" s="13"/>
      <c r="I69" s="78"/>
      <c r="J69" s="13"/>
      <c r="K69" s="13"/>
    </row>
    <row r="70" spans="1:11" ht="14.25" customHeight="1">
      <c r="A70" s="12"/>
      <c r="B70" s="12"/>
      <c r="H70" s="13"/>
      <c r="I70" s="78"/>
      <c r="J70" s="13"/>
      <c r="K70" s="13"/>
    </row>
    <row r="71" spans="1:11" ht="14.25" customHeight="1">
      <c r="A71" s="12"/>
      <c r="B71" s="12"/>
      <c r="H71" s="13"/>
      <c r="I71" s="78"/>
      <c r="J71" s="13"/>
      <c r="K71" s="13"/>
    </row>
    <row r="72" spans="1:11" ht="14.25" customHeight="1">
      <c r="A72" s="12"/>
      <c r="B72" s="12"/>
      <c r="H72" s="13"/>
      <c r="I72" s="78"/>
      <c r="J72" s="13"/>
      <c r="K72" s="13"/>
    </row>
    <row r="73" spans="1:11" ht="14.25" customHeight="1">
      <c r="A73" s="12"/>
      <c r="B73" s="12"/>
      <c r="H73" s="13"/>
      <c r="I73" s="78"/>
      <c r="J73" s="13"/>
      <c r="K73" s="13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 </cp:lastModifiedBy>
  <cp:lastPrinted>2008-07-31T02:17:42Z</cp:lastPrinted>
  <dcterms:created xsi:type="dcterms:W3CDTF">2002-08-29T07:02:01Z</dcterms:created>
  <dcterms:modified xsi:type="dcterms:W3CDTF">2007-02-17T09:12:33Z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